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53222"/>
  <mc:AlternateContent xmlns:mc="http://schemas.openxmlformats.org/markup-compatibility/2006">
    <mc:Choice Requires="x15">
      <x15ac:absPath xmlns:x15ac="http://schemas.microsoft.com/office/spreadsheetml/2010/11/ac" url="C:\Users\ous11169\Desktop\"/>
    </mc:Choice>
  </mc:AlternateContent>
  <bookViews>
    <workbookView xWindow="0" yWindow="0" windowWidth="19200" windowHeight="11580"/>
  </bookViews>
  <sheets>
    <sheet name="入力シート" sheetId="3" r:id="rId1"/>
    <sheet name="意見書（１面）" sheetId="7" r:id="rId2"/>
    <sheet name="意見書（２面）" sheetId="10" r:id="rId3"/>
    <sheet name="Sheet1" sheetId="11" state="hidden" r:id="rId4"/>
  </sheets>
  <definedNames>
    <definedName name="_xlnm._FilterDatabase" localSheetId="0" hidden="1">入力シート!$A$1:$J$5</definedName>
    <definedName name="_xlnm.Print_Area" localSheetId="1">'意見書（１面）'!$A$1:$FI$92</definedName>
    <definedName name="_xlnm.Print_Area" localSheetId="2">'意見書（２面）'!$A$1:$ET$103</definedName>
    <definedName name="_xlnm.Print_Area" localSheetId="0">入力シート!$A$1:$L$131</definedName>
    <definedName name="内科">入力シート!#REF!</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4" i="3" l="1"/>
  <c r="DY7" i="10" l="1"/>
  <c r="DQ7" i="10"/>
  <c r="DJ7" i="10"/>
  <c r="DA7" i="10"/>
  <c r="CT7" i="10"/>
  <c r="CL7" i="10"/>
  <c r="CD7" i="10"/>
  <c r="BY7" i="10"/>
  <c r="BV7" i="10"/>
  <c r="DF7" i="7" l="1"/>
  <c r="CZ7" i="7"/>
  <c r="CQ7" i="7"/>
  <c r="CH7" i="7"/>
  <c r="BY7" i="7"/>
  <c r="BR7" i="7"/>
  <c r="BI7" i="7"/>
  <c r="BB7" i="7"/>
  <c r="AU7" i="7"/>
  <c r="J2" i="3"/>
  <c r="AJ84" i="7"/>
  <c r="EY82" i="7"/>
  <c r="U84" i="7"/>
  <c r="EB82" i="7"/>
  <c r="K82" i="7" l="1"/>
  <c r="E82" i="7"/>
  <c r="ER9" i="7"/>
  <c r="EN9" i="7"/>
  <c r="EJ9" i="7"/>
  <c r="EA9" i="7"/>
  <c r="DU9" i="7"/>
  <c r="DJ9" i="7"/>
  <c r="DC9" i="7"/>
  <c r="CV9" i="7"/>
  <c r="CK9" i="7"/>
  <c r="J3" i="3"/>
  <c r="EB18" i="10" l="1"/>
  <c r="DT18" i="10"/>
  <c r="DD18" i="10"/>
  <c r="BW18" i="10"/>
  <c r="BN20" i="10"/>
  <c r="BG20" i="10"/>
  <c r="AX20" i="10"/>
  <c r="X20" i="10"/>
  <c r="D10" i="3" l="1"/>
  <c r="M35" i="7" l="1"/>
  <c r="J85" i="3"/>
  <c r="J11" i="3"/>
  <c r="J17" i="3"/>
  <c r="BP13" i="7" l="1"/>
  <c r="J97" i="3" l="1"/>
  <c r="DR48" i="10"/>
  <c r="E73" i="11" l="1"/>
  <c r="E74" i="11"/>
  <c r="E75" i="11"/>
  <c r="E76" i="11"/>
  <c r="J71" i="3" l="1"/>
  <c r="C131" i="11" l="1"/>
  <c r="D129" i="11"/>
  <c r="D107" i="11"/>
  <c r="D95" i="11"/>
  <c r="D94" i="11"/>
  <c r="E72" i="11"/>
  <c r="D68" i="11"/>
  <c r="E55" i="11"/>
  <c r="E54" i="11"/>
  <c r="F52" i="11"/>
  <c r="F50" i="11"/>
  <c r="E39" i="11"/>
  <c r="D39" i="11"/>
  <c r="E30" i="11"/>
  <c r="E9" i="11"/>
  <c r="D9" i="11"/>
  <c r="C9" i="11"/>
  <c r="B9" i="11"/>
  <c r="A9" i="11"/>
  <c r="C5" i="11"/>
  <c r="B5" i="11"/>
  <c r="A5" i="11"/>
  <c r="C4" i="11"/>
  <c r="B4" i="11"/>
  <c r="A4" i="11"/>
  <c r="CX63" i="10" l="1"/>
  <c r="AW63" i="10"/>
  <c r="L63" i="10"/>
  <c r="J130" i="3" l="1"/>
  <c r="J40" i="3"/>
  <c r="J123" i="3"/>
  <c r="J124" i="3"/>
  <c r="J125" i="3"/>
  <c r="J126" i="3"/>
  <c r="J127" i="3"/>
  <c r="J122" i="3"/>
  <c r="J120" i="3"/>
  <c r="J105" i="3"/>
  <c r="J60" i="3"/>
  <c r="J31" i="3"/>
  <c r="EB34" i="10"/>
  <c r="DT34" i="10"/>
  <c r="DD34" i="10"/>
  <c r="EB32" i="10"/>
  <c r="DT32" i="10"/>
  <c r="DD32" i="10"/>
  <c r="CP30" i="10"/>
  <c r="BO30" i="10"/>
  <c r="CC30" i="10"/>
  <c r="BF30" i="10"/>
  <c r="AO30" i="10"/>
  <c r="AH30" i="10"/>
  <c r="EB28" i="10"/>
  <c r="DT28" i="10"/>
  <c r="DD28" i="10"/>
  <c r="EB26" i="10"/>
  <c r="DT26" i="10"/>
  <c r="DD26" i="10"/>
  <c r="EB24" i="10"/>
  <c r="DT24" i="10"/>
  <c r="DD24" i="10"/>
  <c r="EB22" i="10"/>
  <c r="DT22" i="10"/>
  <c r="DD22" i="10"/>
  <c r="X22" i="10"/>
  <c r="D34" i="10"/>
  <c r="D32" i="10"/>
  <c r="D30" i="10"/>
  <c r="D28" i="10"/>
  <c r="EE14" i="10"/>
  <c r="DU14" i="10"/>
  <c r="DC14" i="10"/>
  <c r="AG34" i="10"/>
  <c r="D26" i="10"/>
  <c r="D24" i="10"/>
  <c r="EB20" i="10" l="1"/>
  <c r="DT20" i="10"/>
  <c r="DD20" i="10"/>
  <c r="BW20" i="10"/>
  <c r="J72" i="3"/>
  <c r="EY88" i="7"/>
  <c r="DL88" i="7"/>
  <c r="K88" i="7"/>
  <c r="E88" i="7"/>
  <c r="DJ84" i="7"/>
  <c r="CB84" i="7"/>
  <c r="BB84" i="7"/>
  <c r="DJ82" i="7"/>
  <c r="CB82" i="7"/>
  <c r="BB82" i="7"/>
  <c r="AJ82" i="7"/>
  <c r="U82" i="7"/>
  <c r="EL78" i="7"/>
  <c r="CN78" i="7"/>
  <c r="BB78" i="7"/>
  <c r="AE78" i="7"/>
  <c r="EL76" i="7"/>
  <c r="CN76" i="7"/>
  <c r="BB76" i="7"/>
  <c r="AE76" i="7"/>
  <c r="BB74" i="7"/>
  <c r="AE74" i="7"/>
  <c r="EL70" i="7"/>
  <c r="DZ70" i="7"/>
  <c r="DK70" i="7"/>
  <c r="CW70" i="7"/>
  <c r="CD70" i="7"/>
  <c r="BN70" i="7"/>
  <c r="BA70" i="7"/>
  <c r="AL70" i="7"/>
  <c r="EU68" i="7"/>
  <c r="EL68" i="7"/>
  <c r="DZ68" i="7"/>
  <c r="DK68" i="7"/>
  <c r="CW68" i="7"/>
  <c r="CD68" i="7"/>
  <c r="BN68" i="7"/>
  <c r="BA68" i="7"/>
  <c r="AL68" i="7"/>
  <c r="S63" i="7"/>
  <c r="DI61" i="7"/>
  <c r="S61" i="7"/>
  <c r="DI59" i="7"/>
  <c r="CA59" i="7"/>
  <c r="AO59" i="7"/>
  <c r="S59" i="7"/>
  <c r="ES57" i="7"/>
  <c r="DI57" i="7"/>
  <c r="CA57" i="7"/>
  <c r="AO57" i="7"/>
  <c r="S57" i="7"/>
  <c r="CW47" i="7"/>
  <c r="BP47" i="7"/>
  <c r="AT47" i="7"/>
  <c r="DZ35" i="7"/>
  <c r="DD35" i="7"/>
  <c r="CB35" i="7"/>
  <c r="BF35" i="7"/>
  <c r="AN35" i="7"/>
  <c r="AB35" i="7"/>
  <c r="ES32" i="7"/>
  <c r="DZ32" i="7"/>
  <c r="DD32" i="7"/>
  <c r="CB32" i="7"/>
  <c r="BF32" i="7"/>
  <c r="AN32" i="7"/>
  <c r="AB32" i="7"/>
  <c r="M32" i="7"/>
  <c r="DU29" i="7"/>
  <c r="CC29" i="7"/>
  <c r="DV20" i="7"/>
  <c r="CL20" i="7"/>
  <c r="BN18" i="10"/>
  <c r="BG18" i="10"/>
  <c r="CY85" i="10"/>
  <c r="Q85" i="10"/>
  <c r="D85" i="10"/>
  <c r="DH81" i="10"/>
  <c r="D81" i="10"/>
  <c r="AP79" i="10"/>
  <c r="D79" i="10"/>
  <c r="CF77" i="10"/>
  <c r="AP77" i="10"/>
  <c r="D77" i="10"/>
  <c r="DH73" i="10"/>
  <c r="D73" i="10"/>
  <c r="BH71" i="10"/>
  <c r="AF71" i="10"/>
  <c r="D71" i="10"/>
  <c r="CN69" i="10"/>
  <c r="BH69" i="10"/>
  <c r="AF69" i="10"/>
  <c r="D69" i="10"/>
  <c r="CN67" i="10"/>
  <c r="BH67" i="10"/>
  <c r="AF67" i="10"/>
  <c r="D67" i="10"/>
  <c r="CQ57" i="10"/>
  <c r="BP57" i="10"/>
  <c r="AY57" i="10"/>
  <c r="AL57" i="10"/>
  <c r="J57" i="10"/>
  <c r="D57" i="10"/>
  <c r="EF55" i="10"/>
  <c r="DL55" i="10"/>
  <c r="CK55" i="10"/>
  <c r="BM55" i="10"/>
  <c r="BC55" i="10"/>
  <c r="AC55" i="10"/>
  <c r="J55" i="10"/>
  <c r="D55" i="10"/>
  <c r="DR50" i="10"/>
  <c r="AQ50" i="10"/>
  <c r="AQ48" i="10"/>
  <c r="DA42" i="10"/>
  <c r="BN42" i="10"/>
  <c r="AR42" i="10"/>
  <c r="DA40" i="10"/>
  <c r="BN40" i="10"/>
  <c r="AR40" i="10"/>
  <c r="DA38" i="10"/>
  <c r="BN38" i="10"/>
  <c r="AR38" i="10"/>
  <c r="D18" i="10"/>
  <c r="D16" i="10"/>
  <c r="I14" i="10"/>
  <c r="AX18" i="10"/>
  <c r="X18" i="10"/>
  <c r="T14" i="10"/>
  <c r="DI57" i="10" l="1"/>
  <c r="J109" i="3" l="1"/>
  <c r="J110" i="3"/>
  <c r="J111" i="3"/>
  <c r="J112" i="3"/>
  <c r="J113" i="3"/>
  <c r="J114" i="3"/>
  <c r="J115" i="3"/>
  <c r="J116" i="3"/>
  <c r="J117" i="3"/>
  <c r="J118" i="3"/>
  <c r="J119" i="3"/>
  <c r="J108" i="3"/>
  <c r="J25" i="3"/>
  <c r="K81" i="10" l="1"/>
  <c r="BE79" i="10"/>
  <c r="J79" i="10"/>
  <c r="CZ77" i="10"/>
  <c r="BE77" i="10"/>
  <c r="J77" i="10" l="1"/>
  <c r="I63" i="3"/>
  <c r="J62" i="3"/>
  <c r="J64" i="3"/>
  <c r="J63" i="3"/>
  <c r="J57" i="3"/>
  <c r="J96" i="3" l="1"/>
  <c r="J95" i="3"/>
  <c r="J27" i="3"/>
  <c r="J98" i="3"/>
  <c r="J53" i="3"/>
  <c r="J91" i="3" l="1"/>
  <c r="J89" i="3"/>
  <c r="I62" i="3"/>
  <c r="J92" i="3"/>
  <c r="J90" i="3"/>
  <c r="J80" i="3"/>
  <c r="J81" i="3"/>
  <c r="J82" i="3"/>
  <c r="J83" i="3"/>
  <c r="J77" i="3"/>
  <c r="J78" i="3"/>
  <c r="J79" i="3"/>
  <c r="J70" i="3"/>
  <c r="AG32" i="10" l="1"/>
  <c r="AG16" i="10"/>
  <c r="AG28" i="10"/>
  <c r="AG26" i="10"/>
  <c r="AG24" i="10"/>
  <c r="AX22" i="10"/>
  <c r="I40" i="3" l="1"/>
  <c r="I64" i="3" l="1"/>
  <c r="J65" i="3"/>
  <c r="I130" i="3"/>
  <c r="AA85" i="10"/>
  <c r="J129" i="3" l="1"/>
  <c r="J107" i="3" l="1"/>
  <c r="J94" i="3"/>
  <c r="J68" i="3"/>
  <c r="EF84" i="7" l="1"/>
  <c r="J26" i="3"/>
  <c r="J61" i="3"/>
  <c r="J56" i="3" l="1"/>
  <c r="J55" i="3" l="1"/>
  <c r="J54" i="3"/>
  <c r="J51" i="3"/>
  <c r="J49" i="3" l="1"/>
  <c r="J12" i="3" l="1"/>
  <c r="J24" i="3"/>
  <c r="J39" i="3"/>
  <c r="AI73" i="10" l="1"/>
  <c r="S59" i="10"/>
  <c r="AM51" i="10" l="1"/>
  <c r="E91" i="10"/>
  <c r="EC7" i="10" l="1"/>
  <c r="BF14" i="10"/>
  <c r="AJ14" i="10"/>
  <c r="EA88" i="7" l="1"/>
  <c r="AE88" i="7"/>
  <c r="D53" i="7"/>
  <c r="AY49" i="7"/>
  <c r="DN43" i="7"/>
  <c r="M43" i="7"/>
  <c r="DN41" i="7"/>
  <c r="M41" i="7"/>
  <c r="DN39" i="7"/>
  <c r="M39" i="7"/>
  <c r="EO35" i="7"/>
  <c r="P29" i="7"/>
  <c r="Q28" i="7"/>
  <c r="DB25" i="7"/>
  <c r="P25" i="7"/>
  <c r="DB23" i="7"/>
  <c r="P23" i="7"/>
  <c r="DI17" i="7"/>
  <c r="CL15" i="7"/>
  <c r="CD14" i="7"/>
  <c r="J14" i="7"/>
  <c r="CX13" i="7"/>
  <c r="CI13" i="7"/>
  <c r="EX9" i="7"/>
  <c r="DR7" i="7"/>
  <c r="J67" i="3"/>
  <c r="J66" i="3"/>
  <c r="J41" i="3"/>
  <c r="J34" i="3"/>
  <c r="J33" i="3"/>
  <c r="J22" i="3"/>
  <c r="J21" i="3"/>
  <c r="J20" i="3"/>
  <c r="J19" i="3"/>
  <c r="J15" i="3"/>
  <c r="J13" i="3"/>
  <c r="AM16" i="7"/>
  <c r="AD16" i="7"/>
  <c r="J9" i="3"/>
  <c r="J7" i="3"/>
  <c r="DX11" i="7"/>
  <c r="J5" i="3"/>
  <c r="AQ11" i="7"/>
  <c r="AG11" i="7"/>
  <c r="R11" i="7"/>
  <c r="J4" i="3"/>
  <c r="X16" i="7" l="1"/>
  <c r="DC11" i="7"/>
  <c r="CD10" i="10"/>
  <c r="BY10" i="10"/>
  <c r="BV10" i="10"/>
  <c r="CM10" i="10"/>
  <c r="EG11" i="7"/>
  <c r="DG10" i="10"/>
  <c r="CZ10" i="10"/>
  <c r="AC11" i="7"/>
  <c r="CK11" i="7"/>
  <c r="W11" i="7"/>
  <c r="EP11" i="7"/>
  <c r="DV10" i="10"/>
  <c r="EA10" i="10"/>
  <c r="H11" i="7"/>
  <c r="DJ11" i="7"/>
  <c r="P16" i="7"/>
  <c r="J8" i="3"/>
  <c r="Z13" i="7"/>
  <c r="EU11" i="7"/>
  <c r="L11" i="7"/>
  <c r="CV11" i="7"/>
  <c r="AY11" i="7"/>
  <c r="AZ16" i="7"/>
</calcChain>
</file>

<file path=xl/comments1.xml><?xml version="1.0" encoding="utf-8"?>
<comments xmlns="http://schemas.openxmlformats.org/spreadsheetml/2006/main">
  <authors>
    <author>ous11169</author>
  </authors>
  <commentList>
    <comment ref="D3" authorId="0" shapeId="0">
      <text>
        <r>
          <rPr>
            <b/>
            <sz val="9"/>
            <color indexed="81"/>
            <rFont val="MS P ゴシック"/>
            <family val="3"/>
            <charset val="128"/>
          </rPr>
          <t xml:space="preserve">依頼した医師と別の医師が記載の際は、入力不要
</t>
        </r>
      </text>
    </comment>
  </commentList>
</comments>
</file>

<file path=xl/comments2.xml><?xml version="1.0" encoding="utf-8"?>
<comments xmlns="http://schemas.openxmlformats.org/spreadsheetml/2006/main">
  <authors>
    <author>ous11169</author>
  </authors>
  <commentList>
    <comment ref="P21" authorId="0" shapeId="0">
      <text>
        <r>
          <rPr>
            <sz val="9"/>
            <color indexed="81"/>
            <rFont val="MS P ゴシック"/>
            <family val="3"/>
            <charset val="128"/>
          </rPr>
          <t xml:space="preserve">印刷後、自署してください
</t>
        </r>
      </text>
    </comment>
  </commentList>
</comments>
</file>

<file path=xl/sharedStrings.xml><?xml version="1.0" encoding="utf-8"?>
<sst xmlns="http://schemas.openxmlformats.org/spreadsheetml/2006/main" count="547" uniqueCount="431">
  <si>
    <t>項目名</t>
    <rPh sb="0" eb="2">
      <t>コウモク</t>
    </rPh>
    <rPh sb="2" eb="3">
      <t>メイ</t>
    </rPh>
    <phoneticPr fontId="1"/>
  </si>
  <si>
    <t>入力欄</t>
    <rPh sb="0" eb="2">
      <t>ニュウリョク</t>
    </rPh>
    <rPh sb="2" eb="3">
      <t>ラン</t>
    </rPh>
    <phoneticPr fontId="1"/>
  </si>
  <si>
    <t>説明</t>
    <rPh sb="0" eb="2">
      <t>セツメイ</t>
    </rPh>
    <phoneticPr fontId="1"/>
  </si>
  <si>
    <t>氏名</t>
    <rPh sb="0" eb="2">
      <t>シメイ</t>
    </rPh>
    <phoneticPr fontId="2"/>
  </si>
  <si>
    <t>全角２０文字まで</t>
    <rPh sb="0" eb="2">
      <t>ゼンカク</t>
    </rPh>
    <rPh sb="4" eb="6">
      <t>モジ</t>
    </rPh>
    <phoneticPr fontId="1"/>
  </si>
  <si>
    <t>ふりがな</t>
    <phoneticPr fontId="2"/>
  </si>
  <si>
    <t>生年月日</t>
    <rPh sb="0" eb="2">
      <t>セイネン</t>
    </rPh>
    <rPh sb="2" eb="4">
      <t>ガッピ</t>
    </rPh>
    <phoneticPr fontId="2"/>
  </si>
  <si>
    <t>年齢</t>
    <rPh sb="0" eb="2">
      <t>ネンレイ</t>
    </rPh>
    <phoneticPr fontId="2"/>
  </si>
  <si>
    <t>性別</t>
    <rPh sb="0" eb="2">
      <t>セイベツ</t>
    </rPh>
    <phoneticPr fontId="2"/>
  </si>
  <si>
    <t>主治医同意</t>
    <rPh sb="0" eb="3">
      <t>シュジイ</t>
    </rPh>
    <rPh sb="3" eb="5">
      <t>ドウイ</t>
    </rPh>
    <phoneticPr fontId="2"/>
  </si>
  <si>
    <t>医師氏名</t>
    <rPh sb="0" eb="2">
      <t>イシ</t>
    </rPh>
    <rPh sb="2" eb="4">
      <t>シメイ</t>
    </rPh>
    <phoneticPr fontId="2"/>
  </si>
  <si>
    <t>医療機関名</t>
    <rPh sb="0" eb="2">
      <t>イリョウ</t>
    </rPh>
    <rPh sb="2" eb="4">
      <t>キカン</t>
    </rPh>
    <rPh sb="4" eb="5">
      <t>メイ</t>
    </rPh>
    <phoneticPr fontId="2"/>
  </si>
  <si>
    <t>医療機関所在地</t>
    <rPh sb="0" eb="2">
      <t>イリョウ</t>
    </rPh>
    <rPh sb="2" eb="4">
      <t>キカン</t>
    </rPh>
    <rPh sb="4" eb="7">
      <t>ショザイチ</t>
    </rPh>
    <phoneticPr fontId="2"/>
  </si>
  <si>
    <t>基本情報</t>
    <rPh sb="0" eb="2">
      <t>キホン</t>
    </rPh>
    <rPh sb="2" eb="4">
      <t>ジョウホウ</t>
    </rPh>
    <phoneticPr fontId="2"/>
  </si>
  <si>
    <t>最終診察日</t>
    <rPh sb="0" eb="2">
      <t>サイシュウ</t>
    </rPh>
    <rPh sb="2" eb="5">
      <t>シンサツビ</t>
    </rPh>
    <phoneticPr fontId="2"/>
  </si>
  <si>
    <t>意見書作成回数</t>
    <rPh sb="0" eb="3">
      <t>イケンショ</t>
    </rPh>
    <rPh sb="3" eb="5">
      <t>サクセイ</t>
    </rPh>
    <rPh sb="5" eb="7">
      <t>カイスウ</t>
    </rPh>
    <phoneticPr fontId="2"/>
  </si>
  <si>
    <t>他科受診の有無</t>
    <rPh sb="0" eb="1">
      <t>タ</t>
    </rPh>
    <rPh sb="1" eb="2">
      <t>カ</t>
    </rPh>
    <rPh sb="2" eb="4">
      <t>ジュシン</t>
    </rPh>
    <rPh sb="5" eb="7">
      <t>ウム</t>
    </rPh>
    <phoneticPr fontId="2"/>
  </si>
  <si>
    <t>（有の場合）</t>
    <rPh sb="3" eb="5">
      <t>バアイ</t>
    </rPh>
    <phoneticPr fontId="2"/>
  </si>
  <si>
    <t>該当にチェック（複数可）</t>
    <rPh sb="0" eb="2">
      <t>ガイトウ</t>
    </rPh>
    <rPh sb="8" eb="10">
      <t>フクスウ</t>
    </rPh>
    <rPh sb="10" eb="11">
      <t>カ</t>
    </rPh>
    <phoneticPr fontId="1"/>
  </si>
  <si>
    <t>その他受診内容</t>
    <rPh sb="2" eb="3">
      <t>タ</t>
    </rPh>
    <rPh sb="3" eb="5">
      <t>ジュシン</t>
    </rPh>
    <rPh sb="5" eb="7">
      <t>ナイヨウ</t>
    </rPh>
    <phoneticPr fontId="2"/>
  </si>
  <si>
    <t>１．傷病に関する意見</t>
    <rPh sb="2" eb="4">
      <t>ショウビョウ</t>
    </rPh>
    <rPh sb="5" eb="6">
      <t>カン</t>
    </rPh>
    <rPh sb="8" eb="10">
      <t>イケン</t>
    </rPh>
    <phoneticPr fontId="2"/>
  </si>
  <si>
    <t>（１）診断名</t>
    <rPh sb="3" eb="5">
      <t>シンダン</t>
    </rPh>
    <rPh sb="5" eb="6">
      <t>メイ</t>
    </rPh>
    <phoneticPr fontId="2"/>
  </si>
  <si>
    <t>診断名１</t>
    <rPh sb="0" eb="2">
      <t>シンダン</t>
    </rPh>
    <rPh sb="2" eb="3">
      <t>メイ</t>
    </rPh>
    <phoneticPr fontId="2"/>
  </si>
  <si>
    <t>　（発症年月日）</t>
    <rPh sb="2" eb="4">
      <t>ハッショウ</t>
    </rPh>
    <rPh sb="4" eb="7">
      <t>ネンガッピ</t>
    </rPh>
    <phoneticPr fontId="2"/>
  </si>
  <si>
    <t>診断名２</t>
    <rPh sb="0" eb="2">
      <t>シンダン</t>
    </rPh>
    <rPh sb="2" eb="3">
      <t>メイ</t>
    </rPh>
    <phoneticPr fontId="2"/>
  </si>
  <si>
    <t>診断名３</t>
    <rPh sb="0" eb="2">
      <t>シンダン</t>
    </rPh>
    <rPh sb="2" eb="3">
      <t>メイ</t>
    </rPh>
    <phoneticPr fontId="2"/>
  </si>
  <si>
    <t>（２）症状としての安定性</t>
    <rPh sb="3" eb="5">
      <t>ショウジョウ</t>
    </rPh>
    <rPh sb="9" eb="12">
      <t>アンテイセイ</t>
    </rPh>
    <phoneticPr fontId="2"/>
  </si>
  <si>
    <t>症状としての安定性</t>
    <rPh sb="0" eb="2">
      <t>ショウジョウ</t>
    </rPh>
    <rPh sb="6" eb="9">
      <t>アンテイセイ</t>
    </rPh>
    <phoneticPr fontId="2"/>
  </si>
  <si>
    <t>「不安定」の具体的状況</t>
    <rPh sb="1" eb="4">
      <t>フアンテイ</t>
    </rPh>
    <rPh sb="6" eb="9">
      <t>グタイテキ</t>
    </rPh>
    <rPh sb="9" eb="11">
      <t>ジョウキョウ</t>
    </rPh>
    <phoneticPr fontId="2"/>
  </si>
  <si>
    <t>（３）生活機能低下の直接原因となっている傷病または特定疾病の経過及び投薬内容を含む治療内容</t>
    <rPh sb="3" eb="5">
      <t>セイカツ</t>
    </rPh>
    <rPh sb="5" eb="7">
      <t>キノウ</t>
    </rPh>
    <rPh sb="7" eb="9">
      <t>テイカ</t>
    </rPh>
    <rPh sb="10" eb="12">
      <t>チョクセツ</t>
    </rPh>
    <rPh sb="12" eb="14">
      <t>ゲンイン</t>
    </rPh>
    <rPh sb="20" eb="22">
      <t>ショウビョウ</t>
    </rPh>
    <rPh sb="25" eb="27">
      <t>トクテイ</t>
    </rPh>
    <rPh sb="27" eb="29">
      <t>シッペイ</t>
    </rPh>
    <rPh sb="30" eb="32">
      <t>ケイカ</t>
    </rPh>
    <rPh sb="32" eb="33">
      <t>オヨ</t>
    </rPh>
    <rPh sb="34" eb="36">
      <t>トウヤク</t>
    </rPh>
    <rPh sb="36" eb="38">
      <t>ナイヨウ</t>
    </rPh>
    <rPh sb="39" eb="40">
      <t>フク</t>
    </rPh>
    <rPh sb="41" eb="43">
      <t>チリョウ</t>
    </rPh>
    <rPh sb="43" eb="45">
      <t>ナイヨウ</t>
    </rPh>
    <phoneticPr fontId="2"/>
  </si>
  <si>
    <t>処置内容</t>
    <rPh sb="0" eb="2">
      <t>ショチ</t>
    </rPh>
    <rPh sb="2" eb="4">
      <t>ナイヨウ</t>
    </rPh>
    <phoneticPr fontId="2"/>
  </si>
  <si>
    <t>特別な対応</t>
    <rPh sb="0" eb="2">
      <t>トクベツ</t>
    </rPh>
    <rPh sb="3" eb="5">
      <t>タイオウ</t>
    </rPh>
    <phoneticPr fontId="2"/>
  </si>
  <si>
    <t>失禁への対応</t>
    <rPh sb="0" eb="2">
      <t>シッキン</t>
    </rPh>
    <rPh sb="4" eb="6">
      <t>タイオウ</t>
    </rPh>
    <phoneticPr fontId="2"/>
  </si>
  <si>
    <t>3.心身の状態に関する意見</t>
    <rPh sb="2" eb="4">
      <t>シンシン</t>
    </rPh>
    <rPh sb="5" eb="7">
      <t>ジョウタイ</t>
    </rPh>
    <rPh sb="8" eb="9">
      <t>カン</t>
    </rPh>
    <rPh sb="11" eb="13">
      <t>イケン</t>
    </rPh>
    <phoneticPr fontId="2"/>
  </si>
  <si>
    <t>(1)日常生活の自立度等について</t>
    <rPh sb="3" eb="5">
      <t>ニチジョウ</t>
    </rPh>
    <rPh sb="5" eb="7">
      <t>セイカツ</t>
    </rPh>
    <rPh sb="8" eb="11">
      <t>ジリツド</t>
    </rPh>
    <rPh sb="11" eb="12">
      <t>トウ</t>
    </rPh>
    <phoneticPr fontId="2"/>
  </si>
  <si>
    <t>障害高齢者の日常生活自立度</t>
    <rPh sb="0" eb="2">
      <t>ショウガイ</t>
    </rPh>
    <rPh sb="2" eb="5">
      <t>コウレイシャ</t>
    </rPh>
    <rPh sb="6" eb="8">
      <t>ニチジョウ</t>
    </rPh>
    <rPh sb="8" eb="10">
      <t>セイカツ</t>
    </rPh>
    <rPh sb="10" eb="13">
      <t>ジリツド</t>
    </rPh>
    <phoneticPr fontId="2"/>
  </si>
  <si>
    <t>(2)認知症の中核症状</t>
    <rPh sb="3" eb="6">
      <t>ニンチショウ</t>
    </rPh>
    <rPh sb="7" eb="9">
      <t>チュウカク</t>
    </rPh>
    <rPh sb="9" eb="11">
      <t>ショウジョウ</t>
    </rPh>
    <phoneticPr fontId="2"/>
  </si>
  <si>
    <t>短期記憶</t>
    <rPh sb="0" eb="2">
      <t>タンキ</t>
    </rPh>
    <rPh sb="2" eb="4">
      <t>キオク</t>
    </rPh>
    <phoneticPr fontId="2"/>
  </si>
  <si>
    <t>認知能力</t>
    <rPh sb="0" eb="2">
      <t>ニンチ</t>
    </rPh>
    <rPh sb="2" eb="4">
      <t>ノウリョク</t>
    </rPh>
    <phoneticPr fontId="2"/>
  </si>
  <si>
    <t>伝達能力</t>
    <rPh sb="0" eb="2">
      <t>デンタツ</t>
    </rPh>
    <rPh sb="2" eb="4">
      <t>ノウリョク</t>
    </rPh>
    <phoneticPr fontId="2"/>
  </si>
  <si>
    <t>(3)認知症の周辺症状</t>
    <rPh sb="7" eb="9">
      <t>シュウヘン</t>
    </rPh>
    <rPh sb="9" eb="11">
      <t>ショウジョウ</t>
    </rPh>
    <phoneticPr fontId="2"/>
  </si>
  <si>
    <t>(4)その他の精神・神経症状</t>
    <rPh sb="5" eb="6">
      <t>タ</t>
    </rPh>
    <rPh sb="7" eb="9">
      <t>セイシン</t>
    </rPh>
    <rPh sb="10" eb="12">
      <t>シンケイ</t>
    </rPh>
    <rPh sb="12" eb="14">
      <t>ショウジョウ</t>
    </rPh>
    <phoneticPr fontId="2"/>
  </si>
  <si>
    <t>症状の有無</t>
    <rPh sb="0" eb="2">
      <t>ショウジョウ</t>
    </rPh>
    <rPh sb="3" eb="5">
      <t>ウム</t>
    </rPh>
    <phoneticPr fontId="2"/>
  </si>
  <si>
    <t>（有の場合）症状名</t>
    <rPh sb="6" eb="8">
      <t>ショウジョウ</t>
    </rPh>
    <rPh sb="8" eb="9">
      <t>メイ</t>
    </rPh>
    <phoneticPr fontId="2"/>
  </si>
  <si>
    <t>専門医受診の有無</t>
    <rPh sb="0" eb="3">
      <t>センモンイ</t>
    </rPh>
    <rPh sb="3" eb="5">
      <t>ジュシン</t>
    </rPh>
    <rPh sb="6" eb="8">
      <t>ウム</t>
    </rPh>
    <phoneticPr fontId="2"/>
  </si>
  <si>
    <t>(5)身体の状態</t>
    <rPh sb="3" eb="5">
      <t>シンタイ</t>
    </rPh>
    <rPh sb="6" eb="8">
      <t>ジョウタイ</t>
    </rPh>
    <phoneticPr fontId="2"/>
  </si>
  <si>
    <t>利き腕</t>
    <rPh sb="0" eb="1">
      <t>キ</t>
    </rPh>
    <rPh sb="2" eb="3">
      <t>ウデ</t>
    </rPh>
    <phoneticPr fontId="2"/>
  </si>
  <si>
    <t>身長</t>
    <rPh sb="0" eb="2">
      <t>シンチョウ</t>
    </rPh>
    <phoneticPr fontId="2"/>
  </si>
  <si>
    <t>体重</t>
    <rPh sb="0" eb="2">
      <t>タイジュウ</t>
    </rPh>
    <phoneticPr fontId="2"/>
  </si>
  <si>
    <t>体重の変化</t>
    <rPh sb="0" eb="2">
      <t>タイジュウ</t>
    </rPh>
    <rPh sb="3" eb="5">
      <t>ヘンカ</t>
    </rPh>
    <phoneticPr fontId="2"/>
  </si>
  <si>
    <t>四肢欠損</t>
    <rPh sb="0" eb="2">
      <t>シシ</t>
    </rPh>
    <rPh sb="2" eb="4">
      <t>ケッソン</t>
    </rPh>
    <phoneticPr fontId="2"/>
  </si>
  <si>
    <t>麻痺</t>
    <rPh sb="0" eb="2">
      <t>マヒ</t>
    </rPh>
    <phoneticPr fontId="2"/>
  </si>
  <si>
    <t>その他</t>
    <rPh sb="2" eb="3">
      <t>タ</t>
    </rPh>
    <phoneticPr fontId="2"/>
  </si>
  <si>
    <t>筋力の低下</t>
    <rPh sb="0" eb="2">
      <t>キンリョク</t>
    </rPh>
    <rPh sb="3" eb="5">
      <t>テイカ</t>
    </rPh>
    <phoneticPr fontId="2"/>
  </si>
  <si>
    <t>関節の拘縮</t>
    <rPh sb="0" eb="2">
      <t>カンセツ</t>
    </rPh>
    <rPh sb="3" eb="4">
      <t>コウ</t>
    </rPh>
    <rPh sb="4" eb="5">
      <t>シュク</t>
    </rPh>
    <phoneticPr fontId="2"/>
  </si>
  <si>
    <t>関節の痛み</t>
    <rPh sb="0" eb="2">
      <t>カンセツ</t>
    </rPh>
    <rPh sb="3" eb="4">
      <t>イタ</t>
    </rPh>
    <phoneticPr fontId="2"/>
  </si>
  <si>
    <t>その他皮膚疾患</t>
    <rPh sb="2" eb="3">
      <t>タ</t>
    </rPh>
    <rPh sb="3" eb="5">
      <t>ヒフ</t>
    </rPh>
    <rPh sb="5" eb="7">
      <t>シッカン</t>
    </rPh>
    <phoneticPr fontId="2"/>
  </si>
  <si>
    <t>４.生活機能とサービスに関する意見</t>
    <rPh sb="2" eb="4">
      <t>セイカツ</t>
    </rPh>
    <rPh sb="4" eb="6">
      <t>キノウ</t>
    </rPh>
    <rPh sb="12" eb="13">
      <t>カン</t>
    </rPh>
    <rPh sb="15" eb="17">
      <t>イケン</t>
    </rPh>
    <phoneticPr fontId="2"/>
  </si>
  <si>
    <t>(1)移動</t>
    <rPh sb="3" eb="5">
      <t>イドウ</t>
    </rPh>
    <phoneticPr fontId="2"/>
  </si>
  <si>
    <t>屋外歩行</t>
    <rPh sb="0" eb="2">
      <t>オクガイ</t>
    </rPh>
    <rPh sb="2" eb="4">
      <t>ホコウ</t>
    </rPh>
    <phoneticPr fontId="2"/>
  </si>
  <si>
    <t>車いすの使用</t>
    <rPh sb="0" eb="1">
      <t>クルマ</t>
    </rPh>
    <rPh sb="4" eb="6">
      <t>シヨウ</t>
    </rPh>
    <phoneticPr fontId="2"/>
  </si>
  <si>
    <t>(2)栄養・食生活</t>
    <rPh sb="3" eb="5">
      <t>エイヨウ</t>
    </rPh>
    <rPh sb="6" eb="9">
      <t>ショクセイカツ</t>
    </rPh>
    <phoneticPr fontId="2"/>
  </si>
  <si>
    <t>食事行為</t>
    <rPh sb="0" eb="2">
      <t>ショクジ</t>
    </rPh>
    <rPh sb="2" eb="4">
      <t>コウイ</t>
    </rPh>
    <phoneticPr fontId="2"/>
  </si>
  <si>
    <t>現在の栄養状態</t>
    <rPh sb="0" eb="2">
      <t>ゲンザイ</t>
    </rPh>
    <rPh sb="3" eb="5">
      <t>エイヨウ</t>
    </rPh>
    <rPh sb="5" eb="7">
      <t>ジョウタイ</t>
    </rPh>
    <phoneticPr fontId="2"/>
  </si>
  <si>
    <t>栄養・食生活上の留意点</t>
    <rPh sb="0" eb="2">
      <t>エイヨウ</t>
    </rPh>
    <rPh sb="3" eb="6">
      <t>ショクセイカツ</t>
    </rPh>
    <rPh sb="6" eb="7">
      <t>ジョウ</t>
    </rPh>
    <rPh sb="8" eb="11">
      <t>リュウイテン</t>
    </rPh>
    <phoneticPr fontId="2"/>
  </si>
  <si>
    <t>全角４０文字まで</t>
    <rPh sb="0" eb="2">
      <t>ゼンカク</t>
    </rPh>
    <rPh sb="4" eb="6">
      <t>モジ</t>
    </rPh>
    <phoneticPr fontId="1"/>
  </si>
  <si>
    <t>(3)現在あるかまたは今後発生の高い状態とその対処方針</t>
    <rPh sb="3" eb="5">
      <t>ゲンザイ</t>
    </rPh>
    <rPh sb="11" eb="13">
      <t>コンゴ</t>
    </rPh>
    <rPh sb="13" eb="15">
      <t>ハッセイ</t>
    </rPh>
    <rPh sb="16" eb="17">
      <t>タカ</t>
    </rPh>
    <rPh sb="18" eb="20">
      <t>ジョウタイ</t>
    </rPh>
    <rPh sb="23" eb="25">
      <t>タイショ</t>
    </rPh>
    <rPh sb="25" eb="27">
      <t>ホウシン</t>
    </rPh>
    <phoneticPr fontId="2"/>
  </si>
  <si>
    <t>現在あるかまたは今後発生の高い状態とその対処方針</t>
    <phoneticPr fontId="2"/>
  </si>
  <si>
    <t>全角１５文字まで</t>
    <rPh sb="0" eb="2">
      <t>ゼンカク</t>
    </rPh>
    <rPh sb="4" eb="6">
      <t>モジ</t>
    </rPh>
    <phoneticPr fontId="1"/>
  </si>
  <si>
    <t>対処方針</t>
    <rPh sb="0" eb="2">
      <t>タイショ</t>
    </rPh>
    <rPh sb="2" eb="4">
      <t>ホウシン</t>
    </rPh>
    <phoneticPr fontId="2"/>
  </si>
  <si>
    <t>(4)サービス利用による生活機能の維持・改善の見通し</t>
    <rPh sb="7" eb="9">
      <t>リヨウ</t>
    </rPh>
    <rPh sb="12" eb="14">
      <t>セイカツ</t>
    </rPh>
    <rPh sb="14" eb="16">
      <t>キノウ</t>
    </rPh>
    <rPh sb="17" eb="19">
      <t>イジ</t>
    </rPh>
    <rPh sb="20" eb="22">
      <t>カイゼン</t>
    </rPh>
    <rPh sb="23" eb="25">
      <t>ミトオ</t>
    </rPh>
    <phoneticPr fontId="2"/>
  </si>
  <si>
    <t>(5)医学管理の必要性（予防給付によるサービスを含む）</t>
    <rPh sb="3" eb="5">
      <t>イガク</t>
    </rPh>
    <rPh sb="5" eb="7">
      <t>カンリ</t>
    </rPh>
    <rPh sb="8" eb="11">
      <t>ヒツヨウセイ</t>
    </rPh>
    <rPh sb="12" eb="14">
      <t>ヨボウ</t>
    </rPh>
    <rPh sb="14" eb="16">
      <t>キュウフ</t>
    </rPh>
    <rPh sb="24" eb="25">
      <t>フク</t>
    </rPh>
    <phoneticPr fontId="2"/>
  </si>
  <si>
    <t>訪問診療</t>
    <rPh sb="0" eb="2">
      <t>ホウモン</t>
    </rPh>
    <rPh sb="2" eb="4">
      <t>シンリョウ</t>
    </rPh>
    <phoneticPr fontId="2"/>
  </si>
  <si>
    <t>訪問看護</t>
    <rPh sb="0" eb="2">
      <t>ホウモン</t>
    </rPh>
    <rPh sb="2" eb="4">
      <t>カンゴ</t>
    </rPh>
    <phoneticPr fontId="2"/>
  </si>
  <si>
    <t>訪問歯科診療</t>
    <rPh sb="0" eb="2">
      <t>ホウモン</t>
    </rPh>
    <rPh sb="2" eb="4">
      <t>シカ</t>
    </rPh>
    <rPh sb="4" eb="6">
      <t>シンリョウ</t>
    </rPh>
    <phoneticPr fontId="2"/>
  </si>
  <si>
    <t>訪問薬剤管理指導</t>
    <rPh sb="0" eb="2">
      <t>ホウモン</t>
    </rPh>
    <rPh sb="2" eb="4">
      <t>ヤクザイ</t>
    </rPh>
    <rPh sb="4" eb="6">
      <t>カンリ</t>
    </rPh>
    <rPh sb="6" eb="8">
      <t>シドウ</t>
    </rPh>
    <phoneticPr fontId="2"/>
  </si>
  <si>
    <t>訪問リハビリテーション</t>
    <rPh sb="0" eb="2">
      <t>ホウモン</t>
    </rPh>
    <phoneticPr fontId="2"/>
  </si>
  <si>
    <t>短期入所療養介護</t>
    <rPh sb="0" eb="2">
      <t>タンキ</t>
    </rPh>
    <rPh sb="2" eb="4">
      <t>ニュウショ</t>
    </rPh>
    <rPh sb="4" eb="6">
      <t>リョウヨウ</t>
    </rPh>
    <rPh sb="6" eb="8">
      <t>カイゴ</t>
    </rPh>
    <phoneticPr fontId="2"/>
  </si>
  <si>
    <t>訪問歯科衛生指導</t>
    <rPh sb="0" eb="2">
      <t>ホウモン</t>
    </rPh>
    <rPh sb="2" eb="4">
      <t>シカ</t>
    </rPh>
    <rPh sb="4" eb="6">
      <t>エイセイ</t>
    </rPh>
    <rPh sb="6" eb="8">
      <t>シドウ</t>
    </rPh>
    <phoneticPr fontId="2"/>
  </si>
  <si>
    <t>訪問栄養食事指導</t>
    <rPh sb="0" eb="2">
      <t>ホウモン</t>
    </rPh>
    <rPh sb="2" eb="4">
      <t>エイヨウ</t>
    </rPh>
    <rPh sb="4" eb="6">
      <t>ショクジ</t>
    </rPh>
    <rPh sb="6" eb="8">
      <t>シドウ</t>
    </rPh>
    <phoneticPr fontId="2"/>
  </si>
  <si>
    <t>通所リハビリテーション</t>
    <rPh sb="0" eb="2">
      <t>ツウショ</t>
    </rPh>
    <phoneticPr fontId="2"/>
  </si>
  <si>
    <t>その他医療系サービス</t>
    <rPh sb="2" eb="3">
      <t>タ</t>
    </rPh>
    <rPh sb="3" eb="5">
      <t>イリョウ</t>
    </rPh>
    <rPh sb="5" eb="6">
      <t>ケイ</t>
    </rPh>
    <phoneticPr fontId="2"/>
  </si>
  <si>
    <t>（その他）内容</t>
    <rPh sb="3" eb="4">
      <t>タ</t>
    </rPh>
    <rPh sb="5" eb="7">
      <t>ナイヨウ</t>
    </rPh>
    <phoneticPr fontId="2"/>
  </si>
  <si>
    <t>(6)サービス提供時における医学的観点からの留意事項</t>
    <rPh sb="7" eb="9">
      <t>テイキョウ</t>
    </rPh>
    <rPh sb="9" eb="10">
      <t>ジ</t>
    </rPh>
    <rPh sb="14" eb="17">
      <t>イガクテキ</t>
    </rPh>
    <rPh sb="17" eb="19">
      <t>カンテン</t>
    </rPh>
    <rPh sb="22" eb="24">
      <t>リュウイ</t>
    </rPh>
    <rPh sb="24" eb="26">
      <t>ジコウ</t>
    </rPh>
    <phoneticPr fontId="2"/>
  </si>
  <si>
    <t>血圧</t>
    <rPh sb="0" eb="2">
      <t>ケツアツ</t>
    </rPh>
    <phoneticPr fontId="2"/>
  </si>
  <si>
    <t>移動</t>
    <rPh sb="0" eb="2">
      <t>イドウ</t>
    </rPh>
    <phoneticPr fontId="2"/>
  </si>
  <si>
    <t>摂食</t>
    <rPh sb="0" eb="2">
      <t>セッショク</t>
    </rPh>
    <phoneticPr fontId="2"/>
  </si>
  <si>
    <t>運動</t>
    <rPh sb="0" eb="2">
      <t>ウンドウ</t>
    </rPh>
    <phoneticPr fontId="2"/>
  </si>
  <si>
    <t>嚥下</t>
    <rPh sb="0" eb="2">
      <t>エンゲ</t>
    </rPh>
    <phoneticPr fontId="2"/>
  </si>
  <si>
    <t>特記すべき事項</t>
    <rPh sb="0" eb="2">
      <t>トッキ</t>
    </rPh>
    <rPh sb="5" eb="7">
      <t>ジコウ</t>
    </rPh>
    <phoneticPr fontId="2"/>
  </si>
  <si>
    <t>タイトル</t>
  </si>
  <si>
    <t>リスト</t>
    <phoneticPr fontId="2"/>
  </si>
  <si>
    <t>無</t>
    <rPh sb="0" eb="1">
      <t>ム</t>
    </rPh>
    <phoneticPr fontId="2"/>
  </si>
  <si>
    <t>Ⅱb</t>
    <phoneticPr fontId="2"/>
  </si>
  <si>
    <t>認知症高齢者の日常生活自立度</t>
    <rPh sb="0" eb="2">
      <t>ニンチ</t>
    </rPh>
    <rPh sb="3" eb="6">
      <t>コウレイシャ</t>
    </rPh>
    <rPh sb="7" eb="9">
      <t>ニチジョウ</t>
    </rPh>
    <rPh sb="9" eb="11">
      <t>セイカツ</t>
    </rPh>
    <rPh sb="11" eb="14">
      <t>ジリツド</t>
    </rPh>
    <phoneticPr fontId="2"/>
  </si>
  <si>
    <t>西暦/月/日　又は　和暦年.月.日</t>
    <rPh sb="0" eb="2">
      <t>せいれき</t>
    </rPh>
    <rPh sb="3" eb="4">
      <t>つき</t>
    </rPh>
    <rPh sb="5" eb="6">
      <t>にち</t>
    </rPh>
    <rPh sb="7" eb="8">
      <t>また</t>
    </rPh>
    <rPh sb="10" eb="12">
      <t>われき</t>
    </rPh>
    <rPh sb="12" eb="13">
      <t>ねん</t>
    </rPh>
    <rPh sb="14" eb="15">
      <t>つき</t>
    </rPh>
    <rPh sb="16" eb="17">
      <t>にち</t>
    </rPh>
    <phoneticPr fontId="2" type="Hiragana"/>
  </si>
  <si>
    <t>住所</t>
    <rPh sb="0" eb="2">
      <t>ジュウショ</t>
    </rPh>
    <phoneticPr fontId="2"/>
  </si>
  <si>
    <t>申請日</t>
    <rPh sb="0" eb="2">
      <t>シンセイ</t>
    </rPh>
    <rPh sb="2" eb="3">
      <t>ビ</t>
    </rPh>
    <phoneticPr fontId="2"/>
  </si>
  <si>
    <t>月</t>
  </si>
  <si>
    <t>外科</t>
    <rPh sb="0" eb="2">
      <t>ゲカ</t>
    </rPh>
    <phoneticPr fontId="2"/>
  </si>
  <si>
    <t>（ふりがな）</t>
    <phoneticPr fontId="2"/>
  </si>
  <si>
    <t>年</t>
    <rPh sb="0" eb="1">
      <t>ネン</t>
    </rPh>
    <phoneticPr fontId="2"/>
  </si>
  <si>
    <t>月</t>
    <rPh sb="0" eb="1">
      <t>ツキ</t>
    </rPh>
    <phoneticPr fontId="2"/>
  </si>
  <si>
    <t>日生</t>
    <rPh sb="0" eb="1">
      <t>ヒ</t>
    </rPh>
    <rPh sb="1" eb="2">
      <t>ウ</t>
    </rPh>
    <phoneticPr fontId="2"/>
  </si>
  <si>
    <t>歳)</t>
    <rPh sb="0" eb="1">
      <t>サイ</t>
    </rPh>
    <phoneticPr fontId="2"/>
  </si>
  <si>
    <t>有の場合</t>
    <rPh sb="0" eb="1">
      <t>アリ</t>
    </rPh>
    <rPh sb="2" eb="4">
      <t>バアイ</t>
    </rPh>
    <phoneticPr fontId="2"/>
  </si>
  <si>
    <t>有</t>
    <rPh sb="0" eb="1">
      <t>アリ</t>
    </rPh>
    <phoneticPr fontId="2"/>
  </si>
  <si>
    <t>無</t>
    <rPh sb="0" eb="1">
      <t>ム</t>
    </rPh>
    <phoneticPr fontId="2"/>
  </si>
  <si>
    <t>(1)最終診察日</t>
    <rPh sb="3" eb="5">
      <t>サイシュウ</t>
    </rPh>
    <rPh sb="5" eb="8">
      <t>シンサツビ</t>
    </rPh>
    <phoneticPr fontId="2"/>
  </si>
  <si>
    <t>(3)他科受診
　  の有無</t>
    <rPh sb="3" eb="5">
      <t>タカ</t>
    </rPh>
    <rPh sb="5" eb="7">
      <t>ジュシン</t>
    </rPh>
    <rPh sb="12" eb="14">
      <t>ウム</t>
    </rPh>
    <phoneticPr fontId="2"/>
  </si>
  <si>
    <t>(2)意見書作成回数</t>
    <rPh sb="3" eb="6">
      <t>イケンショ</t>
    </rPh>
    <rPh sb="6" eb="8">
      <t>サクセイ</t>
    </rPh>
    <rPh sb="8" eb="10">
      <t>カイスウ</t>
    </rPh>
    <phoneticPr fontId="2"/>
  </si>
  <si>
    <t>〒</t>
    <phoneticPr fontId="2"/>
  </si>
  <si>
    <t>連絡先</t>
    <rPh sb="0" eb="3">
      <t>レンラクサキ</t>
    </rPh>
    <phoneticPr fontId="2"/>
  </si>
  <si>
    <t xml:space="preserve">  申請者</t>
    <rPh sb="2" eb="5">
      <t>シンセイシャ</t>
    </rPh>
    <phoneticPr fontId="2"/>
  </si>
  <si>
    <t xml:space="preserve">      市区町村
      コード</t>
    <rPh sb="6" eb="10">
      <t>シクチョウソン</t>
    </rPh>
    <phoneticPr fontId="2"/>
  </si>
  <si>
    <t xml:space="preserve">      管理市町村
      コード</t>
    <rPh sb="6" eb="8">
      <t>カンリ</t>
    </rPh>
    <rPh sb="8" eb="11">
      <t>シチョウソン</t>
    </rPh>
    <phoneticPr fontId="2"/>
  </si>
  <si>
    <t xml:space="preserve">      申請日</t>
    <rPh sb="6" eb="9">
      <t>シンセイビ</t>
    </rPh>
    <phoneticPr fontId="2"/>
  </si>
  <si>
    <t>対象者番号</t>
    <rPh sb="0" eb="3">
      <t>タイショウシャ</t>
    </rPh>
    <rPh sb="3" eb="5">
      <t>バンゴウ</t>
    </rPh>
    <phoneticPr fontId="2"/>
  </si>
  <si>
    <t>医師番号</t>
    <rPh sb="0" eb="2">
      <t>イシ</t>
    </rPh>
    <rPh sb="2" eb="4">
      <t>バンゴウ</t>
    </rPh>
    <phoneticPr fontId="2"/>
  </si>
  <si>
    <t>記入日</t>
    <rPh sb="0" eb="2">
      <t>キニュウ</t>
    </rPh>
    <rPh sb="2" eb="3">
      <t>ビ</t>
    </rPh>
    <phoneticPr fontId="2"/>
  </si>
  <si>
    <t>調査回目</t>
    <rPh sb="0" eb="2">
      <t>チョウサ</t>
    </rPh>
    <rPh sb="2" eb="4">
      <t>カイメ</t>
    </rPh>
    <phoneticPr fontId="2"/>
  </si>
  <si>
    <t>回</t>
    <rPh sb="0" eb="1">
      <t>カイ</t>
    </rPh>
    <phoneticPr fontId="2"/>
  </si>
  <si>
    <t>年</t>
    <rPh sb="0" eb="1">
      <t>ネン</t>
    </rPh>
    <phoneticPr fontId="2"/>
  </si>
  <si>
    <t>月</t>
    <rPh sb="0" eb="1">
      <t>ツキ</t>
    </rPh>
    <phoneticPr fontId="2"/>
  </si>
  <si>
    <t>日</t>
    <rPh sb="0" eb="1">
      <t>ヒ</t>
    </rPh>
    <phoneticPr fontId="2"/>
  </si>
  <si>
    <t>同意する</t>
    <rPh sb="0" eb="2">
      <t>ドウイ</t>
    </rPh>
    <phoneticPr fontId="2"/>
  </si>
  <si>
    <t>同意しない</t>
    <rPh sb="0" eb="2">
      <t>ドウイ</t>
    </rPh>
    <phoneticPr fontId="2"/>
  </si>
  <si>
    <t>内科</t>
    <rPh sb="0" eb="2">
      <t>ナイカ</t>
    </rPh>
    <phoneticPr fontId="2"/>
  </si>
  <si>
    <t>婦人科</t>
    <rPh sb="0" eb="2">
      <t>フジン</t>
    </rPh>
    <rPh sb="2" eb="3">
      <t>カ</t>
    </rPh>
    <phoneticPr fontId="2"/>
  </si>
  <si>
    <t>精神科</t>
    <rPh sb="0" eb="3">
      <t>セイシンカ</t>
    </rPh>
    <phoneticPr fontId="2"/>
  </si>
  <si>
    <t>眼科</t>
    <rPh sb="0" eb="2">
      <t>ガンカ</t>
    </rPh>
    <phoneticPr fontId="2"/>
  </si>
  <si>
    <t>整形外科</t>
    <rPh sb="0" eb="4">
      <t>セイケイゲカ</t>
    </rPh>
    <phoneticPr fontId="2"/>
  </si>
  <si>
    <t>脳神経
外科</t>
    <rPh sb="0" eb="3">
      <t>ノウシンケイ</t>
    </rPh>
    <rPh sb="4" eb="6">
      <t>ゲカ</t>
    </rPh>
    <phoneticPr fontId="2"/>
  </si>
  <si>
    <t>歯科</t>
    <rPh sb="0" eb="2">
      <t>シカ</t>
    </rPh>
    <phoneticPr fontId="2"/>
  </si>
  <si>
    <t>皮膚科</t>
    <rPh sb="0" eb="3">
      <t>ヒフカ</t>
    </rPh>
    <phoneticPr fontId="2"/>
  </si>
  <si>
    <t>泌尿器科</t>
    <rPh sb="0" eb="4">
      <t>ヒニョウキカ</t>
    </rPh>
    <phoneticPr fontId="2"/>
  </si>
  <si>
    <t>(</t>
    <phoneticPr fontId="2"/>
  </si>
  <si>
    <t>)</t>
    <phoneticPr fontId="2"/>
  </si>
  <si>
    <t>その他(</t>
    <rPh sb="2" eb="3">
      <t>タ</t>
    </rPh>
    <phoneticPr fontId="2"/>
  </si>
  <si>
    <t>西暦/月/日　又は　和暦年.月.日</t>
    <rPh sb="0" eb="2">
      <t>セイレキ</t>
    </rPh>
    <rPh sb="3" eb="4">
      <t>ガツ</t>
    </rPh>
    <rPh sb="5" eb="6">
      <t>ニチ</t>
    </rPh>
    <rPh sb="7" eb="8">
      <t>マタ</t>
    </rPh>
    <rPh sb="10" eb="11">
      <t>カズ</t>
    </rPh>
    <rPh sb="11" eb="13">
      <t>レキネン</t>
    </rPh>
    <rPh sb="14" eb="15">
      <t>ツキ</t>
    </rPh>
    <rPh sb="16" eb="17">
      <t>ヒ</t>
    </rPh>
    <phoneticPr fontId="1"/>
  </si>
  <si>
    <t>医師番号</t>
    <rPh sb="0" eb="2">
      <t>いし</t>
    </rPh>
    <rPh sb="2" eb="4">
      <t>ばんごう</t>
    </rPh>
    <phoneticPr fontId="2" type="Hiragana"/>
  </si>
  <si>
    <t>記入日</t>
    <rPh sb="0" eb="2">
      <t>きにゅう</t>
    </rPh>
    <rPh sb="2" eb="3">
      <t>び</t>
    </rPh>
    <phoneticPr fontId="2" type="Hiragana"/>
  </si>
  <si>
    <t>意見書から転記　西暦/月/日　又は　和暦年.月.日</t>
    <rPh sb="0" eb="3">
      <t>イケンショ</t>
    </rPh>
    <rPh sb="5" eb="7">
      <t>テンキ</t>
    </rPh>
    <rPh sb="8" eb="10">
      <t>セイレキ</t>
    </rPh>
    <rPh sb="11" eb="12">
      <t>ガツ</t>
    </rPh>
    <rPh sb="13" eb="14">
      <t>ニチ</t>
    </rPh>
    <rPh sb="15" eb="16">
      <t>マタ</t>
    </rPh>
    <rPh sb="18" eb="19">
      <t>カズ</t>
    </rPh>
    <rPh sb="19" eb="21">
      <t>レキネン</t>
    </rPh>
    <rPh sb="22" eb="23">
      <t>ツキ</t>
    </rPh>
    <rPh sb="24" eb="25">
      <t>ヒ</t>
    </rPh>
    <phoneticPr fontId="1"/>
  </si>
  <si>
    <t>主治医意見書①</t>
    <phoneticPr fontId="2"/>
  </si>
  <si>
    <t>　上記の申請者に関する意見は以下の通りです。</t>
    <phoneticPr fontId="2"/>
  </si>
  <si>
    <t>　主治医として、本意見書が介護サービス計画作成等に利用されることに</t>
    <rPh sb="23" eb="24">
      <t>トウ</t>
    </rPh>
    <phoneticPr fontId="2"/>
  </si>
  <si>
    <t xml:space="preserve"> 医師氏名</t>
    <rPh sb="1" eb="3">
      <t>イシ</t>
    </rPh>
    <rPh sb="3" eb="5">
      <t>シメイ</t>
    </rPh>
    <phoneticPr fontId="2"/>
  </si>
  <si>
    <t xml:space="preserve"> 医療機関名</t>
    <rPh sb="1" eb="3">
      <t>イリョウ</t>
    </rPh>
    <rPh sb="3" eb="5">
      <t>キカン</t>
    </rPh>
    <rPh sb="5" eb="6">
      <t>メイ</t>
    </rPh>
    <phoneticPr fontId="2"/>
  </si>
  <si>
    <t xml:space="preserve"> 医療機関所在地</t>
    <rPh sb="1" eb="3">
      <t>イリョウ</t>
    </rPh>
    <rPh sb="3" eb="5">
      <t>キカン</t>
    </rPh>
    <rPh sb="5" eb="8">
      <t>ショザイチ</t>
    </rPh>
    <phoneticPr fontId="2"/>
  </si>
  <si>
    <t>電話</t>
    <rPh sb="0" eb="2">
      <t>デンワ</t>
    </rPh>
    <phoneticPr fontId="2"/>
  </si>
  <si>
    <t>FAX</t>
    <phoneticPr fontId="2"/>
  </si>
  <si>
    <t>初回</t>
    <rPh sb="0" eb="2">
      <t>ショカイ</t>
    </rPh>
    <phoneticPr fontId="2"/>
  </si>
  <si>
    <t>2回目以上</t>
    <rPh sb="1" eb="2">
      <t>カイ</t>
    </rPh>
    <rPh sb="2" eb="3">
      <t>メ</t>
    </rPh>
    <rPh sb="3" eb="5">
      <t>イジョウ</t>
    </rPh>
    <phoneticPr fontId="2"/>
  </si>
  <si>
    <t>(</t>
    <phoneticPr fontId="2"/>
  </si>
  <si>
    <t>連絡先電話番号</t>
    <rPh sb="0" eb="3">
      <t>レンラクサキ</t>
    </rPh>
    <rPh sb="3" eb="5">
      <t>デンワ</t>
    </rPh>
    <rPh sb="5" eb="7">
      <t>バンゴウ</t>
    </rPh>
    <phoneticPr fontId="2"/>
  </si>
  <si>
    <t>発症年月日</t>
    <rPh sb="0" eb="2">
      <t>ハッショウ</t>
    </rPh>
    <rPh sb="2" eb="5">
      <t>ネンガッピ</t>
    </rPh>
    <phoneticPr fontId="2"/>
  </si>
  <si>
    <t>頃)</t>
    <rPh sb="0" eb="1">
      <t>コロ</t>
    </rPh>
    <phoneticPr fontId="2"/>
  </si>
  <si>
    <t>.</t>
    <phoneticPr fontId="2"/>
  </si>
  <si>
    <t>(2)症状としての安定性</t>
    <phoneticPr fontId="2"/>
  </si>
  <si>
    <t>(「不安定」とした場合、具体的な状況を記入）</t>
  </si>
  <si>
    <t>不明</t>
    <rPh sb="0" eb="2">
      <t>フメイ</t>
    </rPh>
    <phoneticPr fontId="2"/>
  </si>
  <si>
    <t>不安定</t>
    <rPh sb="0" eb="3">
      <t>フアンテイ</t>
    </rPh>
    <phoneticPr fontId="2"/>
  </si>
  <si>
    <t>安定</t>
    <rPh sb="0" eb="2">
      <t>アンテイ</t>
    </rPh>
    <phoneticPr fontId="2"/>
  </si>
  <si>
    <t xml:space="preserve"> 点滴の管理</t>
    <rPh sb="1" eb="3">
      <t>テンテキ</t>
    </rPh>
    <rPh sb="4" eb="6">
      <t>カンリ</t>
    </rPh>
    <phoneticPr fontId="2"/>
  </si>
  <si>
    <t xml:space="preserve"> レスピレーター</t>
    <phoneticPr fontId="2"/>
  </si>
  <si>
    <t xml:space="preserve"> カテーテル（コンドームカテーテル、留置カテーテル 等）</t>
    <rPh sb="18" eb="20">
      <t>リュウチ</t>
    </rPh>
    <rPh sb="26" eb="27">
      <t>トウ</t>
    </rPh>
    <phoneticPr fontId="2"/>
  </si>
  <si>
    <t xml:space="preserve"> モニター測定（血圧、心拍、酸素飽和度 等）</t>
    <rPh sb="5" eb="7">
      <t>ソクテイ</t>
    </rPh>
    <rPh sb="8" eb="10">
      <t>ケツアツ</t>
    </rPh>
    <rPh sb="11" eb="13">
      <t>シンパク</t>
    </rPh>
    <rPh sb="14" eb="16">
      <t>サンソ</t>
    </rPh>
    <rPh sb="16" eb="19">
      <t>ホウワド</t>
    </rPh>
    <rPh sb="20" eb="21">
      <t>トウ</t>
    </rPh>
    <phoneticPr fontId="2"/>
  </si>
  <si>
    <t xml:space="preserve"> 中心静脈栄養</t>
    <rPh sb="1" eb="3">
      <t>チュウシン</t>
    </rPh>
    <rPh sb="3" eb="5">
      <t>ジョウミャク</t>
    </rPh>
    <rPh sb="5" eb="7">
      <t>エイヨウ</t>
    </rPh>
    <phoneticPr fontId="2"/>
  </si>
  <si>
    <t xml:space="preserve"> 気管切開の処置</t>
    <rPh sb="1" eb="3">
      <t>キカン</t>
    </rPh>
    <rPh sb="3" eb="5">
      <t>セッカイ</t>
    </rPh>
    <rPh sb="6" eb="8">
      <t>ショチ</t>
    </rPh>
    <phoneticPr fontId="2"/>
  </si>
  <si>
    <t>透析</t>
    <rPh sb="0" eb="2">
      <t>トウセキ</t>
    </rPh>
    <phoneticPr fontId="2"/>
  </si>
  <si>
    <t>疼痛の看護</t>
    <rPh sb="0" eb="2">
      <t>トウツウ</t>
    </rPh>
    <rPh sb="3" eb="5">
      <t>カンゴ</t>
    </rPh>
    <phoneticPr fontId="2"/>
  </si>
  <si>
    <t>ストーマの処置</t>
    <rPh sb="5" eb="7">
      <t>ショチ</t>
    </rPh>
    <phoneticPr fontId="2"/>
  </si>
  <si>
    <t>経管栄養</t>
    <rPh sb="0" eb="4">
      <t>ケイカンエイヨウ</t>
    </rPh>
    <phoneticPr fontId="2"/>
  </si>
  <si>
    <t>褥瘡の処置</t>
    <rPh sb="0" eb="2">
      <t>ジョクソウ</t>
    </rPh>
    <rPh sb="3" eb="5">
      <t>ショチ</t>
    </rPh>
    <phoneticPr fontId="2"/>
  </si>
  <si>
    <t>酸素療法</t>
    <rPh sb="0" eb="2">
      <t>サンソ</t>
    </rPh>
    <rPh sb="2" eb="4">
      <t>リョウホウ</t>
    </rPh>
    <phoneticPr fontId="2"/>
  </si>
  <si>
    <t>（過去１４日間以内に受けた医療のすべてにチェック)</t>
    <phoneticPr fontId="2"/>
  </si>
  <si>
    <t xml:space="preserve"> 処置内容</t>
    <rPh sb="1" eb="3">
      <t>ショチ</t>
    </rPh>
    <rPh sb="3" eb="5">
      <t>ナイヨウ</t>
    </rPh>
    <phoneticPr fontId="2"/>
  </si>
  <si>
    <t xml:space="preserve"> 特別な対応</t>
    <rPh sb="1" eb="3">
      <t>トクベツ</t>
    </rPh>
    <rPh sb="4" eb="6">
      <t>タイオウ</t>
    </rPh>
    <phoneticPr fontId="2"/>
  </si>
  <si>
    <t xml:space="preserve"> 失禁への対応</t>
    <rPh sb="1" eb="3">
      <t>シッキン</t>
    </rPh>
    <rPh sb="5" eb="7">
      <t>タイオウ</t>
    </rPh>
    <phoneticPr fontId="2"/>
  </si>
  <si>
    <t xml:space="preserve"> (1)　日常生活の自立度等について</t>
    <phoneticPr fontId="2"/>
  </si>
  <si>
    <t xml:space="preserve">  ・障害高齢者の日常生活自立度
       （寝たきり度）</t>
    <phoneticPr fontId="2"/>
  </si>
  <si>
    <t>印刷後、自署にて署名をお願いします</t>
    <rPh sb="0" eb="3">
      <t>インサツゴ</t>
    </rPh>
    <rPh sb="4" eb="6">
      <t>ジショ</t>
    </rPh>
    <rPh sb="8" eb="10">
      <t>ショメイ</t>
    </rPh>
    <rPh sb="12" eb="13">
      <t>ネガ</t>
    </rPh>
    <phoneticPr fontId="1"/>
  </si>
  <si>
    <r>
      <t xml:space="preserve"> (2)　認知症の中核症状（</t>
    </r>
    <r>
      <rPr>
        <u/>
        <sz val="9"/>
        <color theme="1"/>
        <rFont val="ＭＳ Ｐゴシック"/>
        <family val="3"/>
        <charset val="128"/>
        <scheme val="minor"/>
      </rPr>
      <t>認知症以外の疾患で同様の症状を認める場合を含む</t>
    </r>
    <r>
      <rPr>
        <sz val="9"/>
        <color theme="1"/>
        <rFont val="ＭＳ Ｐゴシック"/>
        <family val="2"/>
        <charset val="128"/>
        <scheme val="minor"/>
      </rPr>
      <t>)</t>
    </r>
    <phoneticPr fontId="2"/>
  </si>
  <si>
    <t xml:space="preserve">  ・ 短期記憶</t>
    <rPh sb="4" eb="6">
      <t>タンキ</t>
    </rPh>
    <rPh sb="6" eb="8">
      <t>キオク</t>
    </rPh>
    <phoneticPr fontId="2"/>
  </si>
  <si>
    <t xml:space="preserve">  ・ 日常の意思決定を
    行うための認知能力</t>
    <phoneticPr fontId="2"/>
  </si>
  <si>
    <t xml:space="preserve">  ・ 自分の意思の伝達能力</t>
    <phoneticPr fontId="2"/>
  </si>
  <si>
    <r>
      <t>(1)診断名（</t>
    </r>
    <r>
      <rPr>
        <u/>
        <sz val="9"/>
        <color theme="1"/>
        <rFont val="ＭＳ Ｐゴシック"/>
        <family val="3"/>
        <charset val="128"/>
        <scheme val="minor"/>
      </rPr>
      <t>特定疾病</t>
    </r>
    <r>
      <rPr>
        <sz val="9"/>
        <color theme="1"/>
        <rFont val="ＭＳ Ｐゴシック"/>
        <family val="3"/>
        <charset val="128"/>
        <scheme val="minor"/>
      </rPr>
      <t>または</t>
    </r>
    <r>
      <rPr>
        <u/>
        <sz val="9"/>
        <color theme="1"/>
        <rFont val="ＭＳ Ｐゴシック"/>
        <family val="3"/>
        <charset val="128"/>
        <scheme val="minor"/>
      </rPr>
      <t>生活機能低下の直接の原因となっている傷病名</t>
    </r>
    <r>
      <rPr>
        <sz val="9"/>
        <color theme="1"/>
        <rFont val="ＭＳ Ｐゴシック"/>
        <family val="3"/>
        <charset val="128"/>
        <scheme val="minor"/>
      </rPr>
      <t>については１．に記入）及び発症年月日</t>
    </r>
    <phoneticPr fontId="2"/>
  </si>
  <si>
    <r>
      <t>(3)</t>
    </r>
    <r>
      <rPr>
        <u/>
        <sz val="9"/>
        <color theme="1"/>
        <rFont val="ＭＳ Ｐゴシック"/>
        <family val="3"/>
        <charset val="128"/>
        <scheme val="minor"/>
      </rPr>
      <t>生活機能低下の直接の原因となっている</t>
    </r>
    <r>
      <rPr>
        <sz val="9"/>
        <color theme="1"/>
        <rFont val="ＭＳ Ｐゴシック"/>
        <family val="2"/>
        <charset val="128"/>
        <scheme val="minor"/>
      </rPr>
      <t>傷病または特定疾病の経過及び投薬内容を含む治療内容</t>
    </r>
    <phoneticPr fontId="2"/>
  </si>
  <si>
    <r>
      <t>〔</t>
    </r>
    <r>
      <rPr>
        <u/>
        <sz val="9"/>
        <color theme="1"/>
        <rFont val="ＭＳ Ｐゴシック"/>
        <family val="3"/>
        <charset val="128"/>
        <scheme val="minor"/>
      </rPr>
      <t>最近（概ね６ヶ月以内）介護に影響のあったもの</t>
    </r>
    <r>
      <rPr>
        <sz val="9"/>
        <color theme="1"/>
        <rFont val="ＭＳ Ｐゴシック"/>
        <family val="2"/>
        <charset val="128"/>
        <scheme val="minor"/>
      </rPr>
      <t>及び</t>
    </r>
    <r>
      <rPr>
        <u/>
        <sz val="9"/>
        <color theme="1"/>
        <rFont val="ＭＳ Ｐゴシック"/>
        <family val="3"/>
        <charset val="128"/>
        <scheme val="minor"/>
      </rPr>
      <t>特定疾病</t>
    </r>
    <r>
      <rPr>
        <sz val="9"/>
        <color theme="1"/>
        <rFont val="ＭＳ Ｐゴシック"/>
        <family val="2"/>
        <charset val="128"/>
        <scheme val="minor"/>
      </rPr>
      <t>についてはその診断根拠等について記入〕</t>
    </r>
    <phoneticPr fontId="2"/>
  </si>
  <si>
    <t>問題なし</t>
    <rPh sb="0" eb="2">
      <t>モンダイ</t>
    </rPh>
    <phoneticPr fontId="2"/>
  </si>
  <si>
    <t>自立</t>
    <rPh sb="0" eb="2">
      <t>ジリツ</t>
    </rPh>
    <phoneticPr fontId="2"/>
  </si>
  <si>
    <t xml:space="preserve"> 自立</t>
    <rPh sb="1" eb="3">
      <t>ジリツ</t>
    </rPh>
    <phoneticPr fontId="2"/>
  </si>
  <si>
    <t>伝えられる</t>
    <rPh sb="0" eb="1">
      <t>ツタ</t>
    </rPh>
    <phoneticPr fontId="2"/>
  </si>
  <si>
    <t>問題あり</t>
    <rPh sb="0" eb="2">
      <t>モンダイ</t>
    </rPh>
    <phoneticPr fontId="2"/>
  </si>
  <si>
    <t>いくらか困難</t>
    <rPh sb="4" eb="6">
      <t>コンナン</t>
    </rPh>
    <phoneticPr fontId="2"/>
  </si>
  <si>
    <t>見守りが必要</t>
    <rPh sb="0" eb="2">
      <t>ミマモ</t>
    </rPh>
    <rPh sb="4" eb="6">
      <t>ヒツヨウ</t>
    </rPh>
    <phoneticPr fontId="2"/>
  </si>
  <si>
    <t>具体的要求に限られる</t>
    <rPh sb="0" eb="3">
      <t>グタイテキ</t>
    </rPh>
    <rPh sb="3" eb="5">
      <t>ヨウキュウ</t>
    </rPh>
    <rPh sb="6" eb="7">
      <t>カギ</t>
    </rPh>
    <phoneticPr fontId="2"/>
  </si>
  <si>
    <t xml:space="preserve">  判断できない</t>
    <phoneticPr fontId="2"/>
  </si>
  <si>
    <t xml:space="preserve">  伝えられない</t>
    <phoneticPr fontId="2"/>
  </si>
  <si>
    <t>ー</t>
    <phoneticPr fontId="2"/>
  </si>
  <si>
    <t xml:space="preserve"> J1</t>
    <phoneticPr fontId="2"/>
  </si>
  <si>
    <t xml:space="preserve"> J2</t>
    <phoneticPr fontId="2"/>
  </si>
  <si>
    <t xml:space="preserve"> A2</t>
    <phoneticPr fontId="2"/>
  </si>
  <si>
    <t xml:space="preserve"> B1</t>
    <phoneticPr fontId="2"/>
  </si>
  <si>
    <t xml:space="preserve"> B2</t>
    <phoneticPr fontId="2"/>
  </si>
  <si>
    <t xml:space="preserve"> C1</t>
    <phoneticPr fontId="2"/>
  </si>
  <si>
    <t xml:space="preserve"> Ⅰ</t>
    <phoneticPr fontId="2"/>
  </si>
  <si>
    <t>Ⅱa</t>
    <phoneticPr fontId="2"/>
  </si>
  <si>
    <t xml:space="preserve"> Ⅲa</t>
    <phoneticPr fontId="2"/>
  </si>
  <si>
    <t xml:space="preserve"> Ⅲb</t>
    <phoneticPr fontId="2"/>
  </si>
  <si>
    <t xml:space="preserve"> Ⅳ</t>
    <phoneticPr fontId="2"/>
  </si>
  <si>
    <t xml:space="preserve"> M</t>
    <phoneticPr fontId="2"/>
  </si>
  <si>
    <t xml:space="preserve"> C2</t>
    <phoneticPr fontId="2"/>
  </si>
  <si>
    <t xml:space="preserve"> (3)　認知症の行動・心理症状(BPSD)  (該当する項目全てチェック：認知症以外の疾患で同様の症状を認める場合を含む)</t>
    <phoneticPr fontId="2"/>
  </si>
  <si>
    <t xml:space="preserve"> 無</t>
    <rPh sb="1" eb="2">
      <t>ム</t>
    </rPh>
    <phoneticPr fontId="2"/>
  </si>
  <si>
    <t xml:space="preserve"> 有</t>
    <rPh sb="1" eb="2">
      <t>アリ</t>
    </rPh>
    <phoneticPr fontId="2"/>
  </si>
  <si>
    <t xml:space="preserve"> 幻視・幻聴</t>
    <rPh sb="1" eb="3">
      <t>ゲンシ</t>
    </rPh>
    <rPh sb="4" eb="6">
      <t>ゲンチョウ</t>
    </rPh>
    <phoneticPr fontId="2"/>
  </si>
  <si>
    <t xml:space="preserve"> 火の不始末</t>
    <rPh sb="1" eb="2">
      <t>ヒ</t>
    </rPh>
    <rPh sb="3" eb="6">
      <t>フシマツ</t>
    </rPh>
    <phoneticPr fontId="2"/>
  </si>
  <si>
    <t xml:space="preserve"> 妄想</t>
    <rPh sb="1" eb="3">
      <t>モウソウ</t>
    </rPh>
    <phoneticPr fontId="2"/>
  </si>
  <si>
    <t xml:space="preserve"> 不潔行為</t>
    <rPh sb="1" eb="3">
      <t>フケツ</t>
    </rPh>
    <rPh sb="3" eb="5">
      <t>コウイ</t>
    </rPh>
    <phoneticPr fontId="2"/>
  </si>
  <si>
    <t xml:space="preserve"> 昼夜逆転</t>
    <rPh sb="1" eb="3">
      <t>チュウヤ</t>
    </rPh>
    <rPh sb="3" eb="5">
      <t>ギャクテン</t>
    </rPh>
    <phoneticPr fontId="2"/>
  </si>
  <si>
    <t xml:space="preserve"> 異食行動</t>
    <rPh sb="1" eb="3">
      <t>イショク</t>
    </rPh>
    <rPh sb="3" eb="5">
      <t>コウドウ</t>
    </rPh>
    <phoneticPr fontId="2"/>
  </si>
  <si>
    <t xml:space="preserve"> 暴言</t>
    <rPh sb="1" eb="3">
      <t>ボウゲン</t>
    </rPh>
    <phoneticPr fontId="2"/>
  </si>
  <si>
    <t xml:space="preserve"> 性的問題行動</t>
    <rPh sb="1" eb="3">
      <t>セイテキ</t>
    </rPh>
    <rPh sb="3" eb="5">
      <t>モンダイ</t>
    </rPh>
    <rPh sb="5" eb="7">
      <t>コウドウ</t>
    </rPh>
    <phoneticPr fontId="2"/>
  </si>
  <si>
    <t xml:space="preserve"> 暴行</t>
    <rPh sb="1" eb="3">
      <t>ボウコウ</t>
    </rPh>
    <phoneticPr fontId="2"/>
  </si>
  <si>
    <t xml:space="preserve"> その他</t>
    <rPh sb="3" eb="4">
      <t>タ</t>
    </rPh>
    <phoneticPr fontId="2"/>
  </si>
  <si>
    <t xml:space="preserve"> 介護への抵抗</t>
    <rPh sb="1" eb="3">
      <t>カイゴ</t>
    </rPh>
    <rPh sb="5" eb="7">
      <t>テイコウ</t>
    </rPh>
    <phoneticPr fontId="2"/>
  </si>
  <si>
    <t xml:space="preserve"> 徘徊</t>
    <rPh sb="1" eb="3">
      <t>ハイカイ</t>
    </rPh>
    <phoneticPr fontId="2"/>
  </si>
  <si>
    <t>(</t>
    <phoneticPr fontId="2"/>
  </si>
  <si>
    <t>)</t>
    <phoneticPr fontId="2"/>
  </si>
  <si>
    <t xml:space="preserve"> (4)　その他の精神・神経症状</t>
    <phoneticPr fontId="2"/>
  </si>
  <si>
    <t xml:space="preserve"> 有</t>
    <rPh sb="1" eb="2">
      <t>ユウ</t>
    </rPh>
    <phoneticPr fontId="2"/>
  </si>
  <si>
    <t>〔症状名：</t>
    <rPh sb="1" eb="3">
      <t>ショウジョウ</t>
    </rPh>
    <rPh sb="3" eb="4">
      <t>メイ</t>
    </rPh>
    <phoneticPr fontId="2"/>
  </si>
  <si>
    <t>専門医受診の有無</t>
    <rPh sb="0" eb="3">
      <t>センモンイ</t>
    </rPh>
    <rPh sb="3" eb="5">
      <t>ジュシン</t>
    </rPh>
    <rPh sb="6" eb="8">
      <t>ウム</t>
    </rPh>
    <phoneticPr fontId="2"/>
  </si>
  <si>
    <t>(</t>
    <phoneticPr fontId="2"/>
  </si>
  <si>
    <t xml:space="preserve"> 無〕</t>
    <rPh sb="1" eb="2">
      <t>ム</t>
    </rPh>
    <phoneticPr fontId="2"/>
  </si>
  <si>
    <t>方書</t>
    <rPh sb="0" eb="1">
      <t>ほう</t>
    </rPh>
    <rPh sb="1" eb="2">
      <t>か</t>
    </rPh>
    <phoneticPr fontId="2" type="Hiragana"/>
  </si>
  <si>
    <t>医療機関電話番号</t>
    <rPh sb="0" eb="2">
      <t>イリョウ</t>
    </rPh>
    <rPh sb="2" eb="4">
      <t>キカン</t>
    </rPh>
    <rPh sb="4" eb="6">
      <t>デンワ</t>
    </rPh>
    <rPh sb="6" eb="8">
      <t>バンゴウ</t>
    </rPh>
    <phoneticPr fontId="2"/>
  </si>
  <si>
    <t>医療機関ＦＡＸ番号</t>
    <rPh sb="0" eb="2">
      <t>イリョウ</t>
    </rPh>
    <rPh sb="2" eb="4">
      <t>キカン</t>
    </rPh>
    <rPh sb="7" eb="9">
      <t>バンゴウ</t>
    </rPh>
    <phoneticPr fontId="2"/>
  </si>
  <si>
    <t>（有の場合）診療科名</t>
    <rPh sb="3" eb="5">
      <t>バアイ</t>
    </rPh>
    <rPh sb="6" eb="9">
      <t>シンリョウカ</t>
    </rPh>
    <rPh sb="9" eb="10">
      <t>メイ</t>
    </rPh>
    <phoneticPr fontId="2"/>
  </si>
  <si>
    <t xml:space="preserve">  ・認知症高齢者の日常生活自立度</t>
    <phoneticPr fontId="2"/>
  </si>
  <si>
    <t>耳鼻</t>
    <rPh sb="0" eb="2">
      <t>ジビ</t>
    </rPh>
    <phoneticPr fontId="2"/>
  </si>
  <si>
    <t>咽喉科</t>
    <phoneticPr fontId="2"/>
  </si>
  <si>
    <t>ﾘﾊﾋﾞﾘ</t>
    <phoneticPr fontId="2"/>
  </si>
  <si>
    <t>ﾃｰｼｮﾝ科</t>
    <phoneticPr fontId="2"/>
  </si>
  <si>
    <t>０３０５</t>
    <phoneticPr fontId="2"/>
  </si>
  <si>
    <t xml:space="preserve"> A1</t>
    <phoneticPr fontId="2"/>
  </si>
  <si>
    <t>0</t>
    <phoneticPr fontId="2"/>
  </si>
  <si>
    <t>0</t>
    <phoneticPr fontId="2"/>
  </si>
  <si>
    <t>２ 特別な医療</t>
    <rPh sb="2" eb="4">
      <t>トクベツ</t>
    </rPh>
    <rPh sb="5" eb="7">
      <t>イリョウ</t>
    </rPh>
    <phoneticPr fontId="2"/>
  </si>
  <si>
    <t>１ 傷病に関する意見</t>
    <rPh sb="2" eb="4">
      <t>ショウビョウ</t>
    </rPh>
    <rPh sb="5" eb="6">
      <t>カン</t>
    </rPh>
    <rPh sb="8" eb="10">
      <t>イケン</t>
    </rPh>
    <phoneticPr fontId="2"/>
  </si>
  <si>
    <t>３ 心身の状態に関する意見</t>
    <rPh sb="2" eb="4">
      <t>シンシン</t>
    </rPh>
    <rPh sb="5" eb="7">
      <t>ジョウタイ</t>
    </rPh>
    <rPh sb="8" eb="9">
      <t>カン</t>
    </rPh>
    <rPh sb="11" eb="13">
      <t>イケン</t>
    </rPh>
    <phoneticPr fontId="2"/>
  </si>
  <si>
    <t>0 3 3 6</t>
    <phoneticPr fontId="2"/>
  </si>
  <si>
    <t>市区町村コード</t>
    <rPh sb="0" eb="2">
      <t>シク</t>
    </rPh>
    <rPh sb="2" eb="4">
      <t>チョウソン</t>
    </rPh>
    <phoneticPr fontId="2"/>
  </si>
  <si>
    <t>主治医意見書②</t>
    <rPh sb="0" eb="3">
      <t>シュジイ</t>
    </rPh>
    <rPh sb="3" eb="6">
      <t>イケンショ</t>
    </rPh>
    <phoneticPr fontId="2"/>
  </si>
  <si>
    <t>対象者番号</t>
    <rPh sb="0" eb="3">
      <t>タイショウシャ</t>
    </rPh>
    <rPh sb="3" eb="5">
      <t>バンゴウ</t>
    </rPh>
    <phoneticPr fontId="2"/>
  </si>
  <si>
    <t>記入日</t>
    <rPh sb="0" eb="2">
      <t>キニュウ</t>
    </rPh>
    <rPh sb="2" eb="3">
      <t>ビ</t>
    </rPh>
    <phoneticPr fontId="2"/>
  </si>
  <si>
    <t>年</t>
    <rPh sb="0" eb="1">
      <t>ネン</t>
    </rPh>
    <phoneticPr fontId="2"/>
  </si>
  <si>
    <t>日</t>
    <rPh sb="0" eb="1">
      <t>ヒ</t>
    </rPh>
    <phoneticPr fontId="2"/>
  </si>
  <si>
    <t>　(5)　身体の状態</t>
    <rPh sb="5" eb="7">
      <t>シンタイ</t>
    </rPh>
    <rPh sb="8" eb="10">
      <t>ジョウタイ</t>
    </rPh>
    <phoneticPr fontId="2"/>
  </si>
  <si>
    <t>利き腕　　(</t>
    <rPh sb="0" eb="1">
      <t>キ</t>
    </rPh>
    <rPh sb="2" eb="3">
      <t>ウデ</t>
    </rPh>
    <phoneticPr fontId="2"/>
  </si>
  <si>
    <t>右</t>
    <rPh sb="0" eb="1">
      <t>ミギ</t>
    </rPh>
    <phoneticPr fontId="2"/>
  </si>
  <si>
    <t>左)</t>
    <rPh sb="0" eb="1">
      <t>ヒダリ</t>
    </rPh>
    <phoneticPr fontId="2"/>
  </si>
  <si>
    <t xml:space="preserve"> 四肢欠損</t>
    <rPh sb="1" eb="3">
      <t>シシ</t>
    </rPh>
    <rPh sb="3" eb="5">
      <t>ケッソン</t>
    </rPh>
    <phoneticPr fontId="2"/>
  </si>
  <si>
    <t xml:space="preserve"> 麻痺</t>
    <rPh sb="1" eb="3">
      <t>マヒ</t>
    </rPh>
    <phoneticPr fontId="2"/>
  </si>
  <si>
    <t xml:space="preserve"> 筋力の低下</t>
    <rPh sb="1" eb="3">
      <t>キンリョク</t>
    </rPh>
    <rPh sb="4" eb="6">
      <t>テイカ</t>
    </rPh>
    <phoneticPr fontId="2"/>
  </si>
  <si>
    <t xml:space="preserve"> 関節の拘縮</t>
    <rPh sb="1" eb="3">
      <t>カンセツ</t>
    </rPh>
    <rPh sb="4" eb="6">
      <t>コウシュク</t>
    </rPh>
    <phoneticPr fontId="2"/>
  </si>
  <si>
    <t xml:space="preserve"> 関節の痛み</t>
    <rPh sb="1" eb="3">
      <t>カンセツ</t>
    </rPh>
    <rPh sb="4" eb="5">
      <t>イタ</t>
    </rPh>
    <phoneticPr fontId="2"/>
  </si>
  <si>
    <t xml:space="preserve"> 失調・不随意運動</t>
    <rPh sb="1" eb="3">
      <t>シッチョウ</t>
    </rPh>
    <rPh sb="4" eb="7">
      <t>フズイイ</t>
    </rPh>
    <rPh sb="7" eb="9">
      <t>ウンドウ</t>
    </rPh>
    <phoneticPr fontId="2"/>
  </si>
  <si>
    <t xml:space="preserve"> 褥瘡</t>
    <rPh sb="1" eb="3">
      <t>ジョクソウ</t>
    </rPh>
    <phoneticPr fontId="2"/>
  </si>
  <si>
    <t xml:space="preserve"> その他の皮膚疾患</t>
    <rPh sb="3" eb="4">
      <t>タ</t>
    </rPh>
    <rPh sb="5" eb="7">
      <t>ヒフ</t>
    </rPh>
    <rPh sb="7" eb="9">
      <t>シッカン</t>
    </rPh>
    <phoneticPr fontId="2"/>
  </si>
  <si>
    <t xml:space="preserve"> (1)  移動</t>
    <rPh sb="6" eb="8">
      <t>イドウ</t>
    </rPh>
    <phoneticPr fontId="2"/>
  </si>
  <si>
    <t>　車いすの使用</t>
    <rPh sb="1" eb="2">
      <t>クルマ</t>
    </rPh>
    <rPh sb="5" eb="7">
      <t>シヨウ</t>
    </rPh>
    <phoneticPr fontId="2"/>
  </si>
  <si>
    <t>　屋外歩行</t>
    <rPh sb="1" eb="3">
      <t>オクガイ</t>
    </rPh>
    <rPh sb="3" eb="5">
      <t>ホコウ</t>
    </rPh>
    <phoneticPr fontId="2"/>
  </si>
  <si>
    <t>　歩行補助具・装具の使用(複数選択可)</t>
    <rPh sb="1" eb="3">
      <t>ホコウ</t>
    </rPh>
    <rPh sb="3" eb="5">
      <t>ホジョ</t>
    </rPh>
    <rPh sb="5" eb="6">
      <t>グ</t>
    </rPh>
    <rPh sb="7" eb="9">
      <t>ソウグ</t>
    </rPh>
    <rPh sb="10" eb="12">
      <t>シヨウ</t>
    </rPh>
    <rPh sb="13" eb="15">
      <t>フクスウ</t>
    </rPh>
    <rPh sb="15" eb="17">
      <t>センタク</t>
    </rPh>
    <rPh sb="17" eb="18">
      <t>カ</t>
    </rPh>
    <phoneticPr fontId="2"/>
  </si>
  <si>
    <t xml:space="preserve"> (2)　栄養・食生活</t>
    <rPh sb="5" eb="7">
      <t>エイヨウ</t>
    </rPh>
    <rPh sb="8" eb="11">
      <t>ショクセイカツ</t>
    </rPh>
    <phoneticPr fontId="2"/>
  </si>
  <si>
    <t>　食事行為</t>
    <rPh sb="1" eb="3">
      <t>ショクジ</t>
    </rPh>
    <rPh sb="3" eb="5">
      <t>コウイ</t>
    </rPh>
    <phoneticPr fontId="2"/>
  </si>
  <si>
    <t>　現在の栄養状態</t>
    <rPh sb="1" eb="3">
      <t>ゲンザイ</t>
    </rPh>
    <rPh sb="4" eb="6">
      <t>エイヨウ</t>
    </rPh>
    <rPh sb="6" eb="8">
      <t>ジョウタイ</t>
    </rPh>
    <phoneticPr fontId="2"/>
  </si>
  <si>
    <t xml:space="preserve"> (3)　現在あるかまたは今後発生の可能性の高い状態とその対処方針</t>
    <rPh sb="5" eb="7">
      <t>ゲンザイ</t>
    </rPh>
    <rPh sb="13" eb="15">
      <t>コンゴ</t>
    </rPh>
    <rPh sb="15" eb="17">
      <t>ハッセイ</t>
    </rPh>
    <rPh sb="18" eb="21">
      <t>カノウセイ</t>
    </rPh>
    <rPh sb="22" eb="23">
      <t>タカ</t>
    </rPh>
    <rPh sb="24" eb="26">
      <t>ジョウタイ</t>
    </rPh>
    <rPh sb="29" eb="31">
      <t>タイショ</t>
    </rPh>
    <rPh sb="31" eb="33">
      <t>ホウシン</t>
    </rPh>
    <phoneticPr fontId="2"/>
  </si>
  <si>
    <t xml:space="preserve"> 尿失禁</t>
    <rPh sb="1" eb="4">
      <t>ニョウシッキン</t>
    </rPh>
    <phoneticPr fontId="2"/>
  </si>
  <si>
    <t xml:space="preserve"> 低栄養</t>
    <rPh sb="1" eb="2">
      <t>テイ</t>
    </rPh>
    <rPh sb="2" eb="4">
      <t>エイヨウ</t>
    </rPh>
    <phoneticPr fontId="2"/>
  </si>
  <si>
    <t>身長=</t>
    <rPh sb="0" eb="2">
      <t>シンチョウ</t>
    </rPh>
    <phoneticPr fontId="2"/>
  </si>
  <si>
    <t>cm</t>
    <phoneticPr fontId="2"/>
  </si>
  <si>
    <t>体重=</t>
    <rPh sb="0" eb="2">
      <t>タイジュウ</t>
    </rPh>
    <phoneticPr fontId="2"/>
  </si>
  <si>
    <t>kg</t>
    <phoneticPr fontId="2"/>
  </si>
  <si>
    <t>(過去６ヶ月の体重の変化</t>
    <rPh sb="1" eb="3">
      <t>カコ</t>
    </rPh>
    <rPh sb="5" eb="6">
      <t>ゲツ</t>
    </rPh>
    <rPh sb="7" eb="9">
      <t>タイジュウ</t>
    </rPh>
    <rPh sb="10" eb="12">
      <t>ヘンカ</t>
    </rPh>
    <phoneticPr fontId="2"/>
  </si>
  <si>
    <t xml:space="preserve">  )</t>
    <phoneticPr fontId="2"/>
  </si>
  <si>
    <t>　→対処方針(</t>
    <rPh sb="2" eb="4">
      <t>タイショ</t>
    </rPh>
    <rPh sb="4" eb="6">
      <t>ホウシン</t>
    </rPh>
    <phoneticPr fontId="2"/>
  </si>
  <si>
    <t xml:space="preserve">     →栄養・食生活上の留意点</t>
    <rPh sb="6" eb="8">
      <t>エイヨウ</t>
    </rPh>
    <rPh sb="9" eb="12">
      <t>ショクセイカツ</t>
    </rPh>
    <rPh sb="12" eb="13">
      <t>ジョウ</t>
    </rPh>
    <rPh sb="14" eb="17">
      <t>リュウイテン</t>
    </rPh>
    <phoneticPr fontId="2"/>
  </si>
  <si>
    <t xml:space="preserve"> (部位 ：</t>
    <rPh sb="2" eb="4">
      <t>ブイ</t>
    </rPh>
    <phoneticPr fontId="2"/>
  </si>
  <si>
    <t>・上肢</t>
    <rPh sb="1" eb="3">
      <t>ジョウシ</t>
    </rPh>
    <phoneticPr fontId="2"/>
  </si>
  <si>
    <t>右</t>
    <rPh sb="0" eb="1">
      <t>ミギ</t>
    </rPh>
    <phoneticPr fontId="2"/>
  </si>
  <si>
    <t xml:space="preserve"> 右</t>
    <rPh sb="1" eb="2">
      <t>ミギ</t>
    </rPh>
    <phoneticPr fontId="2"/>
  </si>
  <si>
    <t>左</t>
    <rPh sb="0" eb="1">
      <t>ヒダリ</t>
    </rPh>
    <phoneticPr fontId="2"/>
  </si>
  <si>
    <t>・ 下肢</t>
    <rPh sb="2" eb="4">
      <t>カシ</t>
    </rPh>
    <phoneticPr fontId="2"/>
  </si>
  <si>
    <t>右上肢</t>
    <rPh sb="0" eb="1">
      <t>ミギ</t>
    </rPh>
    <rPh sb="1" eb="3">
      <t>ジョウシ</t>
    </rPh>
    <phoneticPr fontId="2"/>
  </si>
  <si>
    <t>右下肢</t>
    <rPh sb="0" eb="1">
      <t>ミギ</t>
    </rPh>
    <rPh sb="1" eb="3">
      <t>カシ</t>
    </rPh>
    <phoneticPr fontId="2"/>
  </si>
  <si>
    <t>その他</t>
    <rPh sb="2" eb="3">
      <t>タ</t>
    </rPh>
    <phoneticPr fontId="2"/>
  </si>
  <si>
    <t>・ 体幹</t>
    <rPh sb="2" eb="4">
      <t>タイカン</t>
    </rPh>
    <phoneticPr fontId="2"/>
  </si>
  <si>
    <t>　左上肢</t>
    <rPh sb="1" eb="2">
      <t>ヒダリ</t>
    </rPh>
    <rPh sb="2" eb="4">
      <t>ジョウシ</t>
    </rPh>
    <phoneticPr fontId="2"/>
  </si>
  <si>
    <t>　左下肢</t>
    <rPh sb="1" eb="2">
      <t>ヒダリ</t>
    </rPh>
    <rPh sb="2" eb="4">
      <t>カシ</t>
    </rPh>
    <phoneticPr fontId="2"/>
  </si>
  <si>
    <t>(程度 ：</t>
    <rPh sb="1" eb="3">
      <t>テイド</t>
    </rPh>
    <phoneticPr fontId="2"/>
  </si>
  <si>
    <t>中</t>
    <rPh sb="0" eb="1">
      <t>ナカ</t>
    </rPh>
    <phoneticPr fontId="2"/>
  </si>
  <si>
    <t xml:space="preserve"> 軽</t>
    <rPh sb="1" eb="2">
      <t>カル</t>
    </rPh>
    <phoneticPr fontId="2"/>
  </si>
  <si>
    <t xml:space="preserve"> 程度 ：</t>
    <phoneticPr fontId="2"/>
  </si>
  <si>
    <t xml:space="preserve"> 意欲低下</t>
    <rPh sb="1" eb="3">
      <t>イヨク</t>
    </rPh>
    <rPh sb="3" eb="5">
      <t>テイカ</t>
    </rPh>
    <phoneticPr fontId="2"/>
  </si>
  <si>
    <t xml:space="preserve"> 徘徊</t>
    <rPh sb="1" eb="3">
      <t>ハイカイ</t>
    </rPh>
    <phoneticPr fontId="2"/>
  </si>
  <si>
    <t>(</t>
    <phoneticPr fontId="2"/>
  </si>
  <si>
    <t>)</t>
    <phoneticPr fontId="2"/>
  </si>
  <si>
    <t xml:space="preserve"> 転倒・骨折</t>
    <rPh sb="1" eb="3">
      <t>テントウ</t>
    </rPh>
    <rPh sb="4" eb="6">
      <t>コッセツ</t>
    </rPh>
    <phoneticPr fontId="2"/>
  </si>
  <si>
    <t xml:space="preserve"> 摂食・嚥下機能低下</t>
    <rPh sb="1" eb="3">
      <t>セッショク</t>
    </rPh>
    <rPh sb="4" eb="6">
      <t>エンゲ</t>
    </rPh>
    <rPh sb="6" eb="8">
      <t>キノウ</t>
    </rPh>
    <rPh sb="8" eb="10">
      <t>テイカ</t>
    </rPh>
    <phoneticPr fontId="2"/>
  </si>
  <si>
    <t xml:space="preserve"> 易感染性</t>
    <rPh sb="1" eb="2">
      <t>イ</t>
    </rPh>
    <rPh sb="2" eb="5">
      <t>カンセンセイ</t>
    </rPh>
    <phoneticPr fontId="2"/>
  </si>
  <si>
    <t xml:space="preserve"> 脱水</t>
    <rPh sb="1" eb="3">
      <t>ダッスイ</t>
    </rPh>
    <phoneticPr fontId="2"/>
  </si>
  <si>
    <t xml:space="preserve"> 移動能力の低下</t>
    <rPh sb="1" eb="3">
      <t>イドウ</t>
    </rPh>
    <rPh sb="3" eb="5">
      <t>ノウリョク</t>
    </rPh>
    <rPh sb="6" eb="8">
      <t>テイカ</t>
    </rPh>
    <phoneticPr fontId="2"/>
  </si>
  <si>
    <t xml:space="preserve"> 褥瘡</t>
    <rPh sb="1" eb="3">
      <t>ジョクソウ</t>
    </rPh>
    <phoneticPr fontId="2"/>
  </si>
  <si>
    <t xml:space="preserve"> 心肺機能の低下</t>
    <rPh sb="1" eb="3">
      <t>シンパイ</t>
    </rPh>
    <rPh sb="3" eb="5">
      <t>キノウ</t>
    </rPh>
    <rPh sb="6" eb="8">
      <t>テイカ</t>
    </rPh>
    <phoneticPr fontId="2"/>
  </si>
  <si>
    <t xml:space="preserve"> がん等による疼痛</t>
    <rPh sb="3" eb="4">
      <t>トウ</t>
    </rPh>
    <rPh sb="7" eb="9">
      <t>トウツウ</t>
    </rPh>
    <phoneticPr fontId="2"/>
  </si>
  <si>
    <t xml:space="preserve"> 閉じこもり</t>
    <rPh sb="1" eb="2">
      <t>ト</t>
    </rPh>
    <phoneticPr fontId="2"/>
  </si>
  <si>
    <t xml:space="preserve"> 自立ないし何とか自分で食べられる</t>
    <rPh sb="1" eb="3">
      <t>ジリツ</t>
    </rPh>
    <rPh sb="6" eb="7">
      <t>ナン</t>
    </rPh>
    <rPh sb="9" eb="11">
      <t>ジブン</t>
    </rPh>
    <rPh sb="12" eb="13">
      <t>タ</t>
    </rPh>
    <phoneticPr fontId="2"/>
  </si>
  <si>
    <t xml:space="preserve"> 良好</t>
    <rPh sb="1" eb="3">
      <t>リョウコウ</t>
    </rPh>
    <phoneticPr fontId="2"/>
  </si>
  <si>
    <t xml:space="preserve"> 自立</t>
    <rPh sb="1" eb="3">
      <t>ジリツ</t>
    </rPh>
    <phoneticPr fontId="2"/>
  </si>
  <si>
    <t xml:space="preserve"> 用いていない</t>
    <rPh sb="1" eb="2">
      <t>モチ</t>
    </rPh>
    <phoneticPr fontId="2"/>
  </si>
  <si>
    <t xml:space="preserve"> 介助があればしている</t>
    <rPh sb="1" eb="3">
      <t>カイジョ</t>
    </rPh>
    <phoneticPr fontId="2"/>
  </si>
  <si>
    <t xml:space="preserve"> 主に自分で操作している</t>
    <rPh sb="1" eb="2">
      <t>オモ</t>
    </rPh>
    <rPh sb="3" eb="5">
      <t>ジブン</t>
    </rPh>
    <rPh sb="6" eb="8">
      <t>ソウサ</t>
    </rPh>
    <phoneticPr fontId="2"/>
  </si>
  <si>
    <t xml:space="preserve"> 屋外で使用</t>
    <rPh sb="1" eb="3">
      <t>オクガイ</t>
    </rPh>
    <rPh sb="4" eb="6">
      <t>シヨウ</t>
    </rPh>
    <phoneticPr fontId="2"/>
  </si>
  <si>
    <t xml:space="preserve"> していない</t>
    <phoneticPr fontId="2"/>
  </si>
  <si>
    <t xml:space="preserve"> 主に他人が操作している</t>
    <rPh sb="1" eb="2">
      <t>オモ</t>
    </rPh>
    <rPh sb="3" eb="5">
      <t>タニン</t>
    </rPh>
    <rPh sb="6" eb="8">
      <t>ソウサ</t>
    </rPh>
    <phoneticPr fontId="2"/>
  </si>
  <si>
    <t xml:space="preserve"> 屋内で使用</t>
    <rPh sb="1" eb="3">
      <t>オクナイ</t>
    </rPh>
    <rPh sb="4" eb="6">
      <t>シヨウ</t>
    </rPh>
    <phoneticPr fontId="2"/>
  </si>
  <si>
    <t xml:space="preserve"> 全面介助</t>
    <rPh sb="1" eb="3">
      <t>ゼンメン</t>
    </rPh>
    <rPh sb="3" eb="5">
      <t>カイジョ</t>
    </rPh>
    <phoneticPr fontId="2"/>
  </si>
  <si>
    <t xml:space="preserve"> 不良</t>
    <rPh sb="1" eb="3">
      <t>フリョウ</t>
    </rPh>
    <phoneticPr fontId="2"/>
  </si>
  <si>
    <t xml:space="preserve">  血圧</t>
    <rPh sb="2" eb="4">
      <t>ケツアツ</t>
    </rPh>
    <phoneticPr fontId="2"/>
  </si>
  <si>
    <t xml:space="preserve">  移動</t>
    <rPh sb="2" eb="4">
      <t>イドウ</t>
    </rPh>
    <phoneticPr fontId="2"/>
  </si>
  <si>
    <t xml:space="preserve">  その他</t>
    <rPh sb="4" eb="5">
      <t>タ</t>
    </rPh>
    <phoneticPr fontId="2"/>
  </si>
  <si>
    <t xml:space="preserve">  訪問歯科診療</t>
    <rPh sb="2" eb="4">
      <t>ホウモン</t>
    </rPh>
    <rPh sb="4" eb="6">
      <t>シカ</t>
    </rPh>
    <rPh sb="6" eb="8">
      <t>シンリョウ</t>
    </rPh>
    <phoneticPr fontId="2"/>
  </si>
  <si>
    <t xml:space="preserve">  訪問薬剤管理指導</t>
    <rPh sb="2" eb="4">
      <t>ホウモン</t>
    </rPh>
    <rPh sb="4" eb="6">
      <t>ヤクザイ</t>
    </rPh>
    <rPh sb="6" eb="8">
      <t>カンリ</t>
    </rPh>
    <rPh sb="8" eb="10">
      <t>シドウ</t>
    </rPh>
    <phoneticPr fontId="2"/>
  </si>
  <si>
    <t xml:space="preserve">  特記すべき項目なし</t>
    <rPh sb="2" eb="4">
      <t>トッキ</t>
    </rPh>
    <rPh sb="7" eb="9">
      <t>コウモク</t>
    </rPh>
    <phoneticPr fontId="2"/>
  </si>
  <si>
    <t xml:space="preserve">  有</t>
    <rPh sb="2" eb="3">
      <t>ユウ</t>
    </rPh>
    <phoneticPr fontId="2"/>
  </si>
  <si>
    <t xml:space="preserve"> (4)  サービス利用による生活機能の維持・改善の見通し</t>
    <rPh sb="10" eb="12">
      <t>リヨウ</t>
    </rPh>
    <rPh sb="15" eb="17">
      <t>セイカツ</t>
    </rPh>
    <rPh sb="17" eb="19">
      <t>キノウ</t>
    </rPh>
    <rPh sb="20" eb="22">
      <t>イジ</t>
    </rPh>
    <rPh sb="23" eb="25">
      <t>カイゼン</t>
    </rPh>
    <rPh sb="26" eb="28">
      <t>ミトオ</t>
    </rPh>
    <phoneticPr fontId="2"/>
  </si>
  <si>
    <t xml:space="preserve"> 期待できる</t>
    <rPh sb="1" eb="3">
      <t>キタイ</t>
    </rPh>
    <phoneticPr fontId="2"/>
  </si>
  <si>
    <t xml:space="preserve"> 期待できない</t>
    <rPh sb="1" eb="3">
      <t>キタイ</t>
    </rPh>
    <phoneticPr fontId="2"/>
  </si>
  <si>
    <t xml:space="preserve"> 不明</t>
    <rPh sb="1" eb="3">
      <t>フメイ</t>
    </rPh>
    <phoneticPr fontId="2"/>
  </si>
  <si>
    <t>(</t>
    <phoneticPr fontId="2"/>
  </si>
  <si>
    <t xml:space="preserve">  摂食</t>
    <rPh sb="2" eb="4">
      <t>セッショク</t>
    </rPh>
    <phoneticPr fontId="2"/>
  </si>
  <si>
    <t xml:space="preserve">  運動</t>
    <rPh sb="2" eb="4">
      <t>ウンドウ</t>
    </rPh>
    <phoneticPr fontId="2"/>
  </si>
  <si>
    <t xml:space="preserve">  嚥下</t>
    <rPh sb="2" eb="4">
      <t>エンゲ</t>
    </rPh>
    <phoneticPr fontId="2"/>
  </si>
  <si>
    <t xml:space="preserve"> (5) 医学的管理の必要性(特に必要性の高いものには下線を引いてください。予防給付により提供されるサービスを含みます。)</t>
    <rPh sb="5" eb="8">
      <t>イガクテキ</t>
    </rPh>
    <rPh sb="8" eb="10">
      <t>カンリ</t>
    </rPh>
    <rPh sb="11" eb="14">
      <t>ヒツヨウセイ</t>
    </rPh>
    <rPh sb="15" eb="16">
      <t>トク</t>
    </rPh>
    <rPh sb="17" eb="20">
      <t>ヒツヨウセイ</t>
    </rPh>
    <rPh sb="21" eb="22">
      <t>タカ</t>
    </rPh>
    <rPh sb="27" eb="29">
      <t>カセン</t>
    </rPh>
    <rPh sb="30" eb="31">
      <t>ヒ</t>
    </rPh>
    <rPh sb="38" eb="40">
      <t>ヨボウ</t>
    </rPh>
    <rPh sb="40" eb="42">
      <t>キュウフ</t>
    </rPh>
    <rPh sb="45" eb="47">
      <t>テイキョウ</t>
    </rPh>
    <rPh sb="55" eb="56">
      <t>フク</t>
    </rPh>
    <phoneticPr fontId="2"/>
  </si>
  <si>
    <t xml:space="preserve"> (7)  感染症の有無(有の場合は具体的に記入して下さい)</t>
    <rPh sb="6" eb="9">
      <t>カンセンショウ</t>
    </rPh>
    <rPh sb="10" eb="12">
      <t>ウム</t>
    </rPh>
    <rPh sb="13" eb="14">
      <t>ア</t>
    </rPh>
    <rPh sb="15" eb="17">
      <t>バアイ</t>
    </rPh>
    <rPh sb="18" eb="21">
      <t>グタイテキ</t>
    </rPh>
    <rPh sb="22" eb="24">
      <t>キニュウ</t>
    </rPh>
    <rPh sb="26" eb="27">
      <t>クダ</t>
    </rPh>
    <phoneticPr fontId="2"/>
  </si>
  <si>
    <t xml:space="preserve">  不明</t>
    <rPh sb="2" eb="4">
      <t>フメイ</t>
    </rPh>
    <phoneticPr fontId="2"/>
  </si>
  <si>
    <t>下さい。特に、介護に要する手間に影響を及ぼす事項について記載して下さい。なお、専門医等に別途意見を求めた場合は</t>
    <phoneticPr fontId="2"/>
  </si>
  <si>
    <t xml:space="preserve">  要介護認定及び介護サービス計画作成時に必要な医学的なご意見等を見守りに影響を及ぼす疾病の状況等の留意点を含め記載して</t>
    <rPh sb="2" eb="5">
      <t>ヨウカイゴ</t>
    </rPh>
    <rPh sb="5" eb="7">
      <t>ニンテイ</t>
    </rPh>
    <rPh sb="7" eb="8">
      <t>オヨ</t>
    </rPh>
    <rPh sb="9" eb="11">
      <t>カイゴ</t>
    </rPh>
    <rPh sb="15" eb="17">
      <t>ケイカク</t>
    </rPh>
    <rPh sb="17" eb="20">
      <t>サクセイジ</t>
    </rPh>
    <rPh sb="21" eb="23">
      <t>ヒツヨウ</t>
    </rPh>
    <rPh sb="24" eb="27">
      <t>イガクテキ</t>
    </rPh>
    <rPh sb="29" eb="31">
      <t>イケン</t>
    </rPh>
    <rPh sb="31" eb="32">
      <t>トウ</t>
    </rPh>
    <rPh sb="33" eb="35">
      <t>ミマモ</t>
    </rPh>
    <rPh sb="37" eb="39">
      <t>エイキョウ</t>
    </rPh>
    <rPh sb="40" eb="41">
      <t>オヨ</t>
    </rPh>
    <rPh sb="43" eb="45">
      <t>シッペイ</t>
    </rPh>
    <rPh sb="46" eb="49">
      <t>ジョウキョウトウ</t>
    </rPh>
    <rPh sb="50" eb="53">
      <t>リュウイテン</t>
    </rPh>
    <rPh sb="54" eb="55">
      <t>フク</t>
    </rPh>
    <rPh sb="56" eb="58">
      <t>キサイ</t>
    </rPh>
    <phoneticPr fontId="2"/>
  </si>
  <si>
    <t>その内容、結果も記載して下さい。（情報提供書や障害手帳の申請に用いる診断書等の写しを添付して頂いても結構です。）</t>
    <rPh sb="21" eb="22">
      <t>ショ</t>
    </rPh>
    <phoneticPr fontId="2"/>
  </si>
  <si>
    <t xml:space="preserve"> 減少</t>
    <rPh sb="1" eb="3">
      <t>ゲンショウ</t>
    </rPh>
    <phoneticPr fontId="2"/>
  </si>
  <si>
    <t xml:space="preserve"> 維持</t>
    <rPh sb="1" eb="3">
      <t>イジ</t>
    </rPh>
    <phoneticPr fontId="2"/>
  </si>
  <si>
    <t xml:space="preserve"> 重)</t>
    <rPh sb="1" eb="2">
      <t>オモ</t>
    </rPh>
    <phoneticPr fontId="2"/>
  </si>
  <si>
    <t xml:space="preserve"> 3 心身の状態に関する意見</t>
    <rPh sb="3" eb="5">
      <t>シンシン</t>
    </rPh>
    <rPh sb="6" eb="8">
      <t>ジョウタイ</t>
    </rPh>
    <rPh sb="9" eb="10">
      <t>カン</t>
    </rPh>
    <rPh sb="12" eb="14">
      <t>イケン</t>
    </rPh>
    <phoneticPr fontId="2"/>
  </si>
  <si>
    <t>心身の状態に関する意見</t>
    <rPh sb="0" eb="2">
      <t>シンシン</t>
    </rPh>
    <rPh sb="3" eb="5">
      <t>ジョウタイ</t>
    </rPh>
    <rPh sb="6" eb="7">
      <t>カン</t>
    </rPh>
    <rPh sb="9" eb="11">
      <t>イケン</t>
    </rPh>
    <phoneticPr fontId="2"/>
  </si>
  <si>
    <t>生活機能とサービスに関する意見</t>
    <phoneticPr fontId="2"/>
  </si>
  <si>
    <t>５ 特記すべき事項</t>
    <rPh sb="2" eb="4">
      <t>トッキ</t>
    </rPh>
    <rPh sb="7" eb="9">
      <t>ジコウ</t>
    </rPh>
    <phoneticPr fontId="2"/>
  </si>
  <si>
    <t xml:space="preserve"> 増加</t>
    <rPh sb="1" eb="3">
      <t>ゾウカ</t>
    </rPh>
    <phoneticPr fontId="2"/>
  </si>
  <si>
    <t>（程度：</t>
    <rPh sb="1" eb="3">
      <t>テイド</t>
    </rPh>
    <phoneticPr fontId="2"/>
  </si>
  <si>
    <t xml:space="preserve"> 軽</t>
    <rPh sb="1" eb="2">
      <t>ケイ</t>
    </rPh>
    <phoneticPr fontId="2"/>
  </si>
  <si>
    <t xml:space="preserve"> 中</t>
    <rPh sb="1" eb="2">
      <t>ナカ</t>
    </rPh>
    <phoneticPr fontId="2"/>
  </si>
  <si>
    <t xml:space="preserve"> 重</t>
    <rPh sb="1" eb="2">
      <t>オモ</t>
    </rPh>
    <phoneticPr fontId="2"/>
  </si>
  <si>
    <t>（部位：</t>
    <rPh sb="1" eb="3">
      <t>ブイ</t>
    </rPh>
    <phoneticPr fontId="2"/>
  </si>
  <si>
    <t>その他の医療系サービス</t>
    <rPh sb="2" eb="3">
      <t>タ</t>
    </rPh>
    <rPh sb="4" eb="6">
      <t>イリョウ</t>
    </rPh>
    <rPh sb="6" eb="7">
      <t>ケイ</t>
    </rPh>
    <phoneticPr fontId="2"/>
  </si>
  <si>
    <t xml:space="preserve">  </t>
    <phoneticPr fontId="2"/>
  </si>
  <si>
    <t>訪問看護</t>
    <phoneticPr fontId="2"/>
  </si>
  <si>
    <t>短期入所療養介護</t>
    <phoneticPr fontId="2"/>
  </si>
  <si>
    <t xml:space="preserve">  </t>
    <phoneticPr fontId="2"/>
  </si>
  <si>
    <t>老人保健施設</t>
    <phoneticPr fontId="2"/>
  </si>
  <si>
    <t>訪問歯科診療</t>
    <phoneticPr fontId="2"/>
  </si>
  <si>
    <t>訪問歯科衛生指導</t>
    <phoneticPr fontId="2"/>
  </si>
  <si>
    <t>介護医療院</t>
    <phoneticPr fontId="2"/>
  </si>
  <si>
    <t>訪問薬剤管理指導</t>
    <phoneticPr fontId="2"/>
  </si>
  <si>
    <t>訪問栄養食事指導</t>
    <phoneticPr fontId="2"/>
  </si>
  <si>
    <t>(</t>
  </si>
  <si>
    <t>(</t>
    <phoneticPr fontId="2"/>
  </si>
  <si>
    <t>老人保健施設</t>
    <rPh sb="0" eb="2">
      <t>ろうじん</t>
    </rPh>
    <rPh sb="2" eb="4">
      <t>ほけん</t>
    </rPh>
    <rPh sb="4" eb="6">
      <t>しせつ</t>
    </rPh>
    <phoneticPr fontId="2" type="Hiragana"/>
  </si>
  <si>
    <t>介護医療院</t>
    <rPh sb="0" eb="2">
      <t>かいご</t>
    </rPh>
    <rPh sb="2" eb="4">
      <t>いりょう</t>
    </rPh>
    <rPh sb="4" eb="5">
      <t>いん</t>
    </rPh>
    <phoneticPr fontId="2" type="Hiragana"/>
  </si>
  <si>
    <r>
      <t xml:space="preserve"> (6)  サービス提供時における医学的観点からの留意事項(</t>
    </r>
    <r>
      <rPr>
        <u/>
        <sz val="9"/>
        <color theme="1"/>
        <rFont val="ＭＳ Ｐゴシック"/>
        <family val="3"/>
        <charset val="128"/>
        <scheme val="minor"/>
      </rPr>
      <t>該当するものを選択するとともに、具体的に記載</t>
    </r>
    <r>
      <rPr>
        <sz val="9"/>
        <color theme="1"/>
        <rFont val="ＭＳ Ｐゴシック"/>
        <family val="2"/>
        <charset val="128"/>
        <scheme val="minor"/>
      </rPr>
      <t>)</t>
    </r>
    <rPh sb="10" eb="12">
      <t>テイキョウ</t>
    </rPh>
    <rPh sb="12" eb="13">
      <t>ジ</t>
    </rPh>
    <rPh sb="17" eb="20">
      <t>イガクテキ</t>
    </rPh>
    <rPh sb="20" eb="22">
      <t>カンテン</t>
    </rPh>
    <rPh sb="25" eb="27">
      <t>リュウイ</t>
    </rPh>
    <rPh sb="27" eb="29">
      <t>ジコウ</t>
    </rPh>
    <rPh sb="30" eb="32">
      <t>ガイトウ</t>
    </rPh>
    <rPh sb="37" eb="39">
      <t>センタク</t>
    </rPh>
    <rPh sb="46" eb="49">
      <t>グタイテキ</t>
    </rPh>
    <rPh sb="50" eb="52">
      <t>キサイ</t>
    </rPh>
    <phoneticPr fontId="2"/>
  </si>
  <si>
    <t>４００字程度まで</t>
    <rPh sb="3" eb="4">
      <t>ジ</t>
    </rPh>
    <rPh sb="4" eb="6">
      <t>テイド</t>
    </rPh>
    <phoneticPr fontId="1"/>
  </si>
  <si>
    <t>)</t>
  </si>
  <si>
    <t>.</t>
    <phoneticPr fontId="2"/>
  </si>
  <si>
    <t>)</t>
    <phoneticPr fontId="2"/>
  </si>
  <si>
    <t>申請者
（被保険者）
について</t>
    <rPh sb="0" eb="3">
      <t>シンセイシャ</t>
    </rPh>
    <rPh sb="5" eb="9">
      <t>ヒホケンシャ</t>
    </rPh>
    <phoneticPr fontId="2"/>
  </si>
  <si>
    <t>主治医・
医療機関
について</t>
    <rPh sb="0" eb="3">
      <t>しゅじい</t>
    </rPh>
    <rPh sb="5" eb="7">
      <t>いりょう</t>
    </rPh>
    <rPh sb="7" eb="9">
      <t>きかん</t>
    </rPh>
    <phoneticPr fontId="2" type="Hiragana"/>
  </si>
  <si>
    <t>ヘッダ－</t>
    <phoneticPr fontId="2"/>
  </si>
  <si>
    <t>エラーチェック（すべての項目がクリアになっていることを確認してから意見書を印刷してください）</t>
    <rPh sb="12" eb="14">
      <t>こうもく</t>
    </rPh>
    <rPh sb="27" eb="29">
      <t>かくにん</t>
    </rPh>
    <rPh sb="33" eb="36">
      <t>いけんしょ</t>
    </rPh>
    <rPh sb="37" eb="39">
      <t>いんさつ</t>
    </rPh>
    <phoneticPr fontId="2" type="Hiragana"/>
  </si>
  <si>
    <t>該当にチェック</t>
    <rPh sb="0" eb="2">
      <t>ガイトウ</t>
    </rPh>
    <phoneticPr fontId="1"/>
  </si>
  <si>
    <t>歩行補助具・装具の使用</t>
    <rPh sb="0" eb="2">
      <t>ホコウ</t>
    </rPh>
    <rPh sb="2" eb="4">
      <t>ホジョ</t>
    </rPh>
    <rPh sb="4" eb="5">
      <t>グ</t>
    </rPh>
    <rPh sb="6" eb="8">
      <t>ソウグ</t>
    </rPh>
    <rPh sb="9" eb="11">
      <t>シヨウ</t>
    </rPh>
    <phoneticPr fontId="2"/>
  </si>
  <si>
    <r>
      <t xml:space="preserve">２．特別な医療
</t>
    </r>
    <r>
      <rPr>
        <sz val="9"/>
        <color theme="1"/>
        <rFont val="ＭＳ Ｐゴシック"/>
        <family val="3"/>
        <charset val="128"/>
        <scheme val="minor"/>
      </rPr>
      <t>（過去１４日間以内に受けた医療のすべてにチェック）</t>
    </r>
    <rPh sb="2" eb="4">
      <t>トクベツ</t>
    </rPh>
    <rPh sb="5" eb="7">
      <t>イリョウ</t>
    </rPh>
    <rPh sb="10" eb="12">
      <t>カコ</t>
    </rPh>
    <rPh sb="14" eb="15">
      <t>ニチ</t>
    </rPh>
    <rPh sb="15" eb="16">
      <t>カン</t>
    </rPh>
    <rPh sb="16" eb="18">
      <t>イナイ</t>
    </rPh>
    <rPh sb="19" eb="20">
      <t>ウ</t>
    </rPh>
    <rPh sb="22" eb="24">
      <t>イリョウ</t>
    </rPh>
    <phoneticPr fontId="2"/>
  </si>
  <si>
    <t>該当にチェック</t>
    <phoneticPr fontId="1"/>
  </si>
  <si>
    <t>ｃｍ</t>
    <phoneticPr fontId="2" type="Hiragana"/>
  </si>
  <si>
    <t>ｋｇ</t>
    <phoneticPr fontId="2" type="Hiragana"/>
  </si>
  <si>
    <t xml:space="preserve">
（有の場合）</t>
    <rPh sb="2" eb="3">
      <t>アリ</t>
    </rPh>
    <rPh sb="4" eb="6">
      <t>バアイ</t>
    </rPh>
    <phoneticPr fontId="2"/>
  </si>
  <si>
    <t>その他内容</t>
    <rPh sb="2" eb="3">
      <t>タ</t>
    </rPh>
    <rPh sb="3" eb="5">
      <t>ナイヨウ</t>
    </rPh>
    <phoneticPr fontId="2"/>
  </si>
  <si>
    <t>被保険者番号
（対象者番号）</t>
    <rPh sb="0" eb="4">
      <t>ヒホケンシャ</t>
    </rPh>
    <rPh sb="4" eb="6">
      <t>バンゴウ</t>
    </rPh>
    <rPh sb="8" eb="11">
      <t>タイショウシャ</t>
    </rPh>
    <rPh sb="11" eb="13">
      <t>バンゴウ</t>
    </rPh>
    <phoneticPr fontId="2"/>
  </si>
  <si>
    <t>（その他有の場合）内容</t>
    <rPh sb="9" eb="11">
      <t>ないよう</t>
    </rPh>
    <phoneticPr fontId="2" type="Hiragana"/>
  </si>
  <si>
    <t>（ 程度：</t>
    <rPh sb="2" eb="4">
      <t>ていど</t>
    </rPh>
    <phoneticPr fontId="2" type="Hiragana"/>
  </si>
  <si>
    <t>（</t>
    <phoneticPr fontId="2"/>
  </si>
  <si>
    <t>(7)感染症
　　　　の有無</t>
    <rPh sb="3" eb="6">
      <t>カンセンショウ</t>
    </rPh>
    <rPh sb="12" eb="14">
      <t>ウム</t>
    </rPh>
    <phoneticPr fontId="2"/>
  </si>
  <si>
    <t>）</t>
    <phoneticPr fontId="2" type="Hiragana"/>
  </si>
  <si>
    <r>
      <t>部位</t>
    </r>
    <r>
      <rPr>
        <sz val="11"/>
        <color theme="1"/>
        <rFont val="ＭＳ Ｐゴシック"/>
        <family val="3"/>
        <charset val="128"/>
        <scheme val="minor"/>
      </rPr>
      <t>（</t>
    </r>
    <rPh sb="0" eb="2">
      <t>ぶい</t>
    </rPh>
    <phoneticPr fontId="2" type="Hiragana"/>
  </si>
  <si>
    <t>失調・不随意運動</t>
    <rPh sb="0" eb="2">
      <t>しっちょう</t>
    </rPh>
    <rPh sb="3" eb="6">
      <t>ふずいい</t>
    </rPh>
    <rPh sb="6" eb="8">
      <t>うんどう</t>
    </rPh>
    <phoneticPr fontId="2" type="Hiragana"/>
  </si>
  <si>
    <t>・上肢</t>
    <rPh sb="1" eb="3">
      <t>じょうし</t>
    </rPh>
    <phoneticPr fontId="2" type="Hiragana"/>
  </si>
  <si>
    <t>・下肢</t>
    <rPh sb="1" eb="3">
      <t>かし</t>
    </rPh>
    <phoneticPr fontId="2" type="Hiragana"/>
  </si>
  <si>
    <t>褥瘡</t>
    <rPh sb="0" eb="2">
      <t>ジョクソウ</t>
    </rPh>
    <phoneticPr fontId="2"/>
  </si>
  <si>
    <t>　　　（ 程度：</t>
    <rPh sb="5" eb="7">
      <t>ていど</t>
    </rPh>
    <phoneticPr fontId="2" type="Hiragana"/>
  </si>
  <si>
    <t>　　　（ 程度：</t>
    <phoneticPr fontId="2" type="Hiragana"/>
  </si>
  <si>
    <t>・体幹</t>
    <rPh sb="1" eb="3">
      <t>たいかん</t>
    </rPh>
    <phoneticPr fontId="2" type="Hiragana"/>
  </si>
  <si>
    <t>（有の場合）
　　　　具体的内容</t>
    <rPh sb="3" eb="5">
      <t>バアイ</t>
    </rPh>
    <rPh sb="11" eb="14">
      <t>グタイテキ</t>
    </rPh>
    <rPh sb="14" eb="16">
      <t>ナイヨウ</t>
    </rPh>
    <phoneticPr fontId="2"/>
  </si>
  <si>
    <t>（</t>
    <phoneticPr fontId="2" type="Hiragana"/>
  </si>
  <si>
    <t>該当する項目にチェック</t>
    <rPh sb="0" eb="2">
      <t>がいとう</t>
    </rPh>
    <rPh sb="4" eb="6">
      <t>こうもく</t>
    </rPh>
    <phoneticPr fontId="2" type="Hiragana"/>
  </si>
  <si>
    <r>
      <t>該当にチェック（</t>
    </r>
    <r>
      <rPr>
        <b/>
        <sz val="9"/>
        <color rgb="FFFF0000"/>
        <rFont val="ＭＳ Ｐゴシック"/>
        <family val="3"/>
        <charset val="128"/>
        <scheme val="minor"/>
      </rPr>
      <t>複数可</t>
    </r>
    <r>
      <rPr>
        <sz val="9"/>
        <color theme="1"/>
        <rFont val="ＭＳ Ｐゴシック"/>
        <family val="3"/>
        <charset val="128"/>
        <scheme val="minor"/>
      </rPr>
      <t>）</t>
    </r>
    <rPh sb="0" eb="2">
      <t>ガイトウ</t>
    </rPh>
    <rPh sb="8" eb="10">
      <t>フクスウ</t>
    </rPh>
    <rPh sb="10" eb="11">
      <t>カ</t>
    </rPh>
    <phoneticPr fontId="1"/>
  </si>
  <si>
    <t>特に必要性が高い項目は、「必要」をチェックし、さらに「特に必要性が高い」もチェックしてください。</t>
    <rPh sb="0" eb="1">
      <t>とく</t>
    </rPh>
    <rPh sb="2" eb="5">
      <t>ひつようせい</t>
    </rPh>
    <rPh sb="6" eb="7">
      <t>たか</t>
    </rPh>
    <rPh sb="8" eb="10">
      <t>こうもく</t>
    </rPh>
    <rPh sb="13" eb="15">
      <t>ひつよう</t>
    </rPh>
    <rPh sb="27" eb="28">
      <t>とく</t>
    </rPh>
    <rPh sb="29" eb="32">
      <t>ひつようせい</t>
    </rPh>
    <rPh sb="33" eb="34">
      <t>たか</t>
    </rPh>
    <phoneticPr fontId="2" type="Hiragana"/>
  </si>
  <si>
    <t>↑</t>
    <phoneticPr fontId="2" type="Hiragana"/>
  </si>
  <si>
    <t>意見書（１面）へ</t>
    <rPh sb="0" eb="3">
      <t>いけんしょ</t>
    </rPh>
    <rPh sb="5" eb="6">
      <t>めん</t>
    </rPh>
    <phoneticPr fontId="2" type="Hiragana"/>
  </si>
  <si>
    <t>意見書（２面）へ</t>
    <rPh sb="0" eb="3">
      <t>いけんしょ</t>
    </rPh>
    <rPh sb="5" eb="6">
      <t>めん</t>
    </rPh>
    <phoneticPr fontId="2" type="Hiragana"/>
  </si>
  <si>
    <t>）</t>
    <phoneticPr fontId="2"/>
  </si>
  <si>
    <t>入力シートへもどる</t>
  </si>
  <si>
    <t>意見書（２面）へ</t>
  </si>
  <si>
    <t>全角３００字程度まで</t>
    <rPh sb="0" eb="2">
      <t>ぜんかく</t>
    </rPh>
    <rPh sb="5" eb="6">
      <t>じ</t>
    </rPh>
    <rPh sb="6" eb="8">
      <t>ていど</t>
    </rPh>
    <phoneticPr fontId="2" type="Hiragana"/>
  </si>
  <si>
    <t>）</t>
    <phoneticPr fontId="2"/>
  </si>
  <si>
    <t>）</t>
    <phoneticPr fontId="2"/>
  </si>
  <si>
    <t xml:space="preserve"> その他(</t>
    <rPh sb="3" eb="4">
      <t>タ</t>
    </rPh>
    <phoneticPr fontId="2"/>
  </si>
  <si>
    <t>すべてクリアになっていることを確認してください</t>
    <rPh sb="15" eb="17">
      <t>かくにん</t>
    </rPh>
    <phoneticPr fontId="2" type="Hiragana"/>
  </si>
  <si>
    <t>入力シートに戻る</t>
    <rPh sb="0" eb="2">
      <t>ニュウリョク</t>
    </rPh>
    <rPh sb="6" eb="7">
      <t>モド</t>
    </rPh>
    <phoneticPr fontId="2"/>
  </si>
  <si>
    <t>郵便番号</t>
    <rPh sb="0" eb="4">
      <t>ユウビンバンゴウ</t>
    </rPh>
    <phoneticPr fontId="2"/>
  </si>
  <si>
    <t>印刷ボタンは意見書（２面）にあります</t>
    <rPh sb="0" eb="2">
      <t>いんさつ</t>
    </rPh>
    <rPh sb="6" eb="9">
      <t>いけんしょ</t>
    </rPh>
    <rPh sb="11" eb="12">
      <t>めん</t>
    </rPh>
    <phoneticPr fontId="2" type="Hiragana"/>
  </si>
  <si>
    <t>意見書の医師番号を転記10桁</t>
    <rPh sb="0" eb="3">
      <t>いけんしょ</t>
    </rPh>
    <rPh sb="4" eb="6">
      <t>いし</t>
    </rPh>
    <rPh sb="6" eb="8">
      <t>ばんごう</t>
    </rPh>
    <rPh sb="9" eb="11">
      <t>てんき</t>
    </rPh>
    <phoneticPr fontId="2" type="Hiragana"/>
  </si>
  <si>
    <t>10桁</t>
    <rPh sb="2" eb="3">
      <t>ケタ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</si>
</sst>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ggg"/>
    <numFmt numFmtId="178" formatCode="mm"/>
    <numFmt numFmtId="179" formatCode="dd"/>
    <numFmt numFmtId="180" formatCode="0.0"/>
    <numFmt numFmtId="181" formatCode="yyyy"/>
    <numFmt numFmtId="182" formatCode="m"/>
    <numFmt numFmtId="183" formatCode="d"/>
    <numFmt numFmtId="184" formatCode="e"/>
  </numFmts>
  <fonts count="6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9"/>
      <color rgb="FF000000"/>
      <name val="MS UI Gothic"/>
      <family val="3"/>
      <charset val="128"/>
    </font>
    <font>
      <sz val="9"/>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4"/>
      <color theme="1"/>
      <name val="UD デジタル 教科書体 NP-R"/>
      <family val="1"/>
      <charset val="128"/>
    </font>
    <font>
      <sz val="8"/>
      <color theme="1"/>
      <name val="ＭＳ Ｐゴシック"/>
      <family val="2"/>
      <charset val="128"/>
      <scheme val="minor"/>
    </font>
    <font>
      <sz val="14"/>
      <color theme="1"/>
      <name val="游明朝"/>
      <family val="1"/>
      <charset val="128"/>
    </font>
    <font>
      <sz val="20"/>
      <color theme="1"/>
      <name val="ＭＳ Ｐゴシック"/>
      <family val="2"/>
      <charset val="128"/>
      <scheme val="minor"/>
    </font>
    <font>
      <sz val="12"/>
      <color theme="1"/>
      <name val="UD デジタル 教科書体 NP-R"/>
      <family val="1"/>
      <charset val="128"/>
    </font>
    <font>
      <sz val="17"/>
      <color theme="1"/>
      <name val="ＭＳ Ｐゴシック"/>
      <family val="2"/>
      <charset val="128"/>
      <scheme val="minor"/>
    </font>
    <font>
      <sz val="10"/>
      <color theme="1"/>
      <name val="游明朝"/>
      <family val="1"/>
      <charset val="128"/>
    </font>
    <font>
      <sz val="13"/>
      <color theme="1"/>
      <name val="UD デジタル 教科書体 NP-R"/>
      <family val="1"/>
      <charset val="128"/>
    </font>
    <font>
      <sz val="13"/>
      <color theme="1"/>
      <name val="ＭＳ Ｐゴシック"/>
      <family val="2"/>
      <charset val="128"/>
      <scheme val="minor"/>
    </font>
    <font>
      <sz val="10"/>
      <color theme="1"/>
      <name val="游明朝 Light"/>
      <family val="1"/>
      <charset val="128"/>
    </font>
    <font>
      <u/>
      <sz val="9"/>
      <color theme="1"/>
      <name val="ＭＳ Ｐゴシック"/>
      <family val="2"/>
      <charset val="128"/>
      <scheme val="minor"/>
    </font>
    <font>
      <u/>
      <sz val="9"/>
      <color theme="1"/>
      <name val="ＭＳ Ｐゴシック"/>
      <family val="3"/>
      <charset val="128"/>
      <scheme val="minor"/>
    </font>
    <font>
      <sz val="7"/>
      <color theme="1"/>
      <name val="HG正楷書体-PRO"/>
      <family val="4"/>
      <charset val="128"/>
    </font>
    <font>
      <sz val="7"/>
      <color theme="1"/>
      <name val="Yu Gothic UI Semilight"/>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8"/>
      <color theme="1"/>
      <name val="Yu Gothic UI Light"/>
      <family val="3"/>
      <charset val="128"/>
    </font>
    <font>
      <sz val="9"/>
      <color indexed="81"/>
      <name val="MS P ゴシック"/>
      <family val="3"/>
      <charset val="128"/>
    </font>
    <font>
      <sz val="12"/>
      <color theme="1"/>
      <name val="ＭＳ Ｐゴシック"/>
      <family val="3"/>
      <charset val="128"/>
      <scheme val="minor"/>
    </font>
    <font>
      <sz val="12.5"/>
      <color theme="1"/>
      <name val="UD デジタル 教科書体 NP-R"/>
      <family val="1"/>
      <charset val="128"/>
    </font>
    <font>
      <sz val="17.5"/>
      <color theme="1"/>
      <name val="ＭＳ Ｐゴシック"/>
      <family val="2"/>
      <charset val="128"/>
      <scheme val="minor"/>
    </font>
    <font>
      <b/>
      <sz val="9"/>
      <color indexed="81"/>
      <name val="MS P ゴシック"/>
      <family val="3"/>
      <charset val="128"/>
    </font>
    <font>
      <b/>
      <sz val="9"/>
      <color rgb="FFFF0000"/>
      <name val="ＭＳ Ｐゴシック"/>
      <family val="3"/>
      <charset val="128"/>
      <scheme val="minor"/>
    </font>
    <font>
      <sz val="11"/>
      <color theme="0"/>
      <name val="ＭＳ Ｐゴシック"/>
      <family val="3"/>
      <charset val="128"/>
      <scheme val="minor"/>
    </font>
    <font>
      <u/>
      <sz val="11"/>
      <color theme="10"/>
      <name val="ＭＳ Ｐゴシック"/>
      <family val="2"/>
      <charset val="128"/>
      <scheme val="minor"/>
    </font>
    <font>
      <sz val="11"/>
      <color theme="1"/>
      <name val="游明朝"/>
      <family val="1"/>
      <charset val="128"/>
    </font>
    <font>
      <sz val="10"/>
      <color theme="1"/>
      <name val="HGP教科書体"/>
      <family val="1"/>
      <charset val="128"/>
    </font>
    <font>
      <sz val="9"/>
      <color theme="1"/>
      <name val="游明朝"/>
      <family val="1"/>
      <charset val="128"/>
    </font>
    <font>
      <sz val="8"/>
      <color theme="1"/>
      <name val="游明朝"/>
      <family val="1"/>
      <charset val="128"/>
    </font>
    <font>
      <sz val="10"/>
      <name val="ＭＳ Ｐゴシック"/>
      <family val="3"/>
      <charset val="128"/>
      <scheme val="minor"/>
    </font>
    <font>
      <sz val="10.5"/>
      <color theme="1"/>
      <name val="游明朝"/>
      <family val="1"/>
      <charset val="128"/>
    </font>
    <font>
      <sz val="7.5"/>
      <color theme="1"/>
      <name val="ＭＳ ゴシック"/>
      <family val="3"/>
      <charset val="128"/>
    </font>
    <font>
      <sz val="6"/>
      <color theme="1"/>
      <name val="ＭＳ Ｐゴシック"/>
      <family val="3"/>
      <charset val="128"/>
      <scheme val="minor"/>
    </font>
    <font>
      <sz val="7.5"/>
      <color theme="1"/>
      <name val="ＭＳ Ｐゴシック"/>
      <family val="3"/>
      <charset val="128"/>
      <scheme val="major"/>
    </font>
    <font>
      <sz val="9"/>
      <color theme="1"/>
      <name val="HGSｺﾞｼｯｸM"/>
      <family val="3"/>
      <charset val="128"/>
    </font>
    <font>
      <sz val="17"/>
      <color theme="1"/>
      <name val="ＭＳ Ｐゴシック"/>
      <family val="3"/>
      <charset val="128"/>
      <scheme val="minor"/>
    </font>
    <font>
      <u/>
      <sz val="14"/>
      <color theme="10"/>
      <name val="ＭＳ Ｐゴシック"/>
      <family val="3"/>
      <charset val="128"/>
      <scheme val="minor"/>
    </font>
    <font>
      <b/>
      <u/>
      <sz val="14"/>
      <name val="ＭＳ Ｐゴシック"/>
      <family val="3"/>
      <charset val="128"/>
      <scheme val="minor"/>
    </font>
    <font>
      <sz val="11"/>
      <name val="ＭＳ Ｐゴシック"/>
      <family val="2"/>
      <charset val="128"/>
      <scheme val="minor"/>
    </font>
    <font>
      <b/>
      <sz val="14"/>
      <name val="ＭＳ Ｐゴシック"/>
      <family val="2"/>
      <charset val="128"/>
      <scheme val="minor"/>
    </font>
    <font>
      <b/>
      <u/>
      <sz val="14"/>
      <name val="ＭＳ Ｐゴシック"/>
      <family val="2"/>
      <charset val="128"/>
      <scheme val="minor"/>
    </font>
    <font>
      <u/>
      <sz val="11"/>
      <name val="ＭＳ Ｐゴシック"/>
      <family val="3"/>
      <charset val="128"/>
      <scheme val="minor"/>
    </font>
    <font>
      <b/>
      <sz val="10"/>
      <color rgb="FFFF0000"/>
      <name val="ＭＳ Ｐゴシック"/>
      <family val="3"/>
      <charset val="128"/>
      <scheme val="minor"/>
    </font>
    <font>
      <sz val="14"/>
      <color theme="1"/>
      <name val="HGP教科書体"/>
      <family val="1"/>
      <charset val="128"/>
    </font>
    <font>
      <sz val="8"/>
      <color theme="1"/>
      <name val="ＭＳ 明朝"/>
      <family val="1"/>
      <charset val="128"/>
    </font>
    <font>
      <sz val="11"/>
      <color theme="1"/>
      <name val="UD デジタル 教科書体 NP-R"/>
      <family val="1"/>
      <charset val="128"/>
    </font>
    <font>
      <sz val="7"/>
      <color theme="1"/>
      <name val="ＭＳ Ｐ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7E1"/>
        <bgColor indexed="64"/>
      </patternFill>
    </fill>
    <fill>
      <patternFill patternType="solid">
        <fgColor rgb="FFFFF5D9"/>
        <bgColor indexed="64"/>
      </patternFill>
    </fill>
  </fills>
  <borders count="42">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dashed">
        <color indexed="64"/>
      </right>
      <top/>
      <bottom/>
      <diagonal/>
    </border>
    <border>
      <left/>
      <right style="dashed">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s>
  <cellStyleXfs count="2">
    <xf numFmtId="0" fontId="0" fillId="0" borderId="0">
      <alignment vertical="center"/>
    </xf>
    <xf numFmtId="0" fontId="37" fillId="0" borderId="0" applyNumberFormat="0" applyFill="0" applyBorder="0" applyAlignment="0" applyProtection="0">
      <alignment vertical="center"/>
    </xf>
  </cellStyleXfs>
  <cellXfs count="734">
    <xf numFmtId="0" fontId="0" fillId="0" borderId="0" xfId="0">
      <alignment vertical="center"/>
    </xf>
    <xf numFmtId="0" fontId="3" fillId="0" borderId="0" xfId="0" applyFont="1" applyFill="1" applyProtection="1">
      <alignment vertical="center"/>
    </xf>
    <xf numFmtId="0" fontId="4" fillId="0" borderId="1" xfId="0" applyFont="1" applyFill="1" applyBorder="1" applyAlignment="1" applyProtection="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xf numFmtId="0" fontId="0" fillId="0" borderId="17" xfId="0" applyFill="1" applyBorder="1">
      <alignment vertical="center"/>
    </xf>
    <xf numFmtId="0" fontId="0" fillId="0" borderId="0" xfId="0" applyFill="1" applyBorder="1">
      <alignment vertical="center"/>
    </xf>
    <xf numFmtId="0" fontId="0" fillId="0" borderId="21" xfId="0" applyFill="1" applyBorder="1">
      <alignment vertical="center"/>
    </xf>
    <xf numFmtId="0" fontId="0" fillId="0" borderId="22" xfId="0" applyFill="1" applyBorder="1">
      <alignment vertical="center"/>
    </xf>
    <xf numFmtId="0" fontId="0" fillId="0" borderId="23" xfId="0" applyFill="1" applyBorder="1">
      <alignment vertical="center"/>
    </xf>
    <xf numFmtId="0" fontId="0" fillId="0" borderId="0" xfId="0" applyFill="1" applyBorder="1" applyAlignment="1">
      <alignment vertical="center"/>
    </xf>
    <xf numFmtId="0" fontId="0" fillId="0" borderId="25" xfId="0" applyFill="1" applyBorder="1">
      <alignment vertical="center"/>
    </xf>
    <xf numFmtId="0" fontId="0" fillId="0" borderId="18" xfId="0" applyFill="1" applyBorder="1">
      <alignment vertical="center"/>
    </xf>
    <xf numFmtId="0" fontId="0" fillId="0" borderId="20" xfId="0" applyFill="1" applyBorder="1">
      <alignment vertical="center"/>
    </xf>
    <xf numFmtId="0" fontId="0" fillId="0" borderId="1" xfId="0" applyFill="1" applyBorder="1">
      <alignment vertical="center"/>
    </xf>
    <xf numFmtId="0" fontId="0" fillId="0" borderId="16" xfId="0" applyFill="1" applyBorder="1">
      <alignment vertical="center"/>
    </xf>
    <xf numFmtId="0" fontId="0" fillId="0" borderId="19" xfId="0" applyFill="1" applyBorder="1">
      <alignment vertical="center"/>
    </xf>
    <xf numFmtId="0" fontId="9" fillId="0" borderId="0" xfId="0" applyFont="1" applyFill="1" applyAlignment="1"/>
    <xf numFmtId="0" fontId="9" fillId="0" borderId="17" xfId="0" applyFont="1" applyFill="1" applyBorder="1" applyAlignment="1">
      <alignment vertical="top"/>
    </xf>
    <xf numFmtId="0" fontId="10" fillId="0" borderId="0" xfId="0" applyFont="1" applyFill="1" applyBorder="1" applyAlignment="1">
      <alignment vertical="center"/>
    </xf>
    <xf numFmtId="0" fontId="0" fillId="0" borderId="22" xfId="0" applyFill="1" applyBorder="1" applyAlignment="1">
      <alignment vertical="center"/>
    </xf>
    <xf numFmtId="0" fontId="0" fillId="0" borderId="24" xfId="0" applyFill="1" applyBorder="1">
      <alignment vertical="center"/>
    </xf>
    <xf numFmtId="0" fontId="0" fillId="0" borderId="26" xfId="0" applyFill="1" applyBorder="1">
      <alignment vertical="center"/>
    </xf>
    <xf numFmtId="0" fontId="0" fillId="0" borderId="27" xfId="0" applyFill="1" applyBorder="1">
      <alignment vertical="center"/>
    </xf>
    <xf numFmtId="0" fontId="0" fillId="0" borderId="28" xfId="0" applyFill="1" applyBorder="1">
      <alignment vertical="center"/>
    </xf>
    <xf numFmtId="0" fontId="9" fillId="0" borderId="0" xfId="0" applyFont="1" applyFill="1" applyBorder="1">
      <alignment vertical="center"/>
    </xf>
    <xf numFmtId="0" fontId="0" fillId="0" borderId="29" xfId="0" applyFill="1" applyBorder="1" applyAlignment="1">
      <alignment vertical="center"/>
    </xf>
    <xf numFmtId="0" fontId="9" fillId="0" borderId="0" xfId="0" applyFont="1" applyFill="1" applyBorder="1" applyAlignment="1">
      <alignment vertical="center"/>
    </xf>
    <xf numFmtId="0" fontId="14" fillId="0" borderId="0" xfId="0" applyFont="1" applyFill="1" applyBorder="1" applyAlignment="1">
      <alignment horizontal="center" vertical="center"/>
    </xf>
    <xf numFmtId="0" fontId="16" fillId="0" borderId="0" xfId="0" applyFont="1" applyFill="1" applyAlignment="1"/>
    <xf numFmtId="0" fontId="12" fillId="0" borderId="22" xfId="0" applyFont="1" applyFill="1" applyBorder="1" applyAlignment="1">
      <alignment horizontal="center" vertical="center"/>
    </xf>
    <xf numFmtId="0" fontId="8" fillId="0" borderId="0" xfId="0" applyFont="1" applyFill="1" applyBorder="1">
      <alignment vertical="center"/>
    </xf>
    <xf numFmtId="0" fontId="8" fillId="0" borderId="1" xfId="0" applyFont="1" applyFill="1" applyBorder="1">
      <alignment vertical="center"/>
    </xf>
    <xf numFmtId="0" fontId="8" fillId="0" borderId="4" xfId="0" applyFont="1" applyFill="1" applyBorder="1">
      <alignment vertical="center"/>
    </xf>
    <xf numFmtId="0" fontId="0" fillId="0" borderId="1" xfId="0" applyFill="1" applyBorder="1" applyAlignment="1">
      <alignment horizontal="left"/>
    </xf>
    <xf numFmtId="0" fontId="0" fillId="0" borderId="0" xfId="0" applyFill="1" applyAlignment="1">
      <alignment vertical="top"/>
    </xf>
    <xf numFmtId="0" fontId="0" fillId="0" borderId="0" xfId="0" applyFill="1" applyBorder="1" applyAlignment="1">
      <alignment vertical="top"/>
    </xf>
    <xf numFmtId="0" fontId="12" fillId="0" borderId="0" xfId="0" applyFont="1" applyFill="1" applyBorder="1" applyAlignment="1"/>
    <xf numFmtId="0" fontId="3" fillId="0" borderId="1" xfId="0" applyFont="1" applyFill="1" applyBorder="1">
      <alignment vertical="center"/>
    </xf>
    <xf numFmtId="0" fontId="3" fillId="0" borderId="0" xfId="0" applyFont="1" applyFill="1" applyBorder="1" applyAlignment="1"/>
    <xf numFmtId="0" fontId="3" fillId="0" borderId="4" xfId="0" applyFont="1" applyFill="1" applyBorder="1" applyAlignment="1"/>
    <xf numFmtId="0" fontId="20" fillId="0" borderId="22" xfId="0" applyFont="1" applyFill="1" applyBorder="1" applyAlignment="1">
      <alignment vertical="center"/>
    </xf>
    <xf numFmtId="0" fontId="8" fillId="0" borderId="17" xfId="0" applyFont="1" applyFill="1" applyBorder="1">
      <alignment vertical="center"/>
    </xf>
    <xf numFmtId="0" fontId="8" fillId="0" borderId="19" xfId="0" applyFont="1" applyFill="1" applyBorder="1">
      <alignment vertical="center"/>
    </xf>
    <xf numFmtId="0" fontId="9" fillId="0" borderId="0" xfId="0" applyFont="1" applyFill="1" applyAlignment="1">
      <alignment vertical="top"/>
    </xf>
    <xf numFmtId="0" fontId="9" fillId="0" borderId="20" xfId="0" applyFont="1" applyFill="1" applyBorder="1">
      <alignment vertical="center"/>
    </xf>
    <xf numFmtId="176" fontId="17" fillId="0" borderId="16" xfId="0" applyNumberFormat="1" applyFont="1" applyFill="1" applyBorder="1" applyAlignment="1">
      <alignment vertical="center"/>
    </xf>
    <xf numFmtId="176" fontId="17" fillId="0" borderId="17" xfId="0" applyNumberFormat="1" applyFont="1" applyFill="1" applyBorder="1" applyAlignment="1">
      <alignment vertical="center"/>
    </xf>
    <xf numFmtId="176" fontId="17" fillId="0" borderId="18" xfId="0" applyNumberFormat="1" applyFont="1" applyFill="1" applyBorder="1" applyAlignment="1">
      <alignment vertical="center"/>
    </xf>
    <xf numFmtId="176" fontId="17" fillId="0" borderId="19" xfId="0" applyNumberFormat="1" applyFont="1" applyFill="1" applyBorder="1" applyAlignment="1">
      <alignment vertical="center"/>
    </xf>
    <xf numFmtId="176" fontId="17" fillId="0" borderId="0" xfId="0" applyNumberFormat="1" applyFont="1" applyFill="1" applyBorder="1" applyAlignment="1">
      <alignment vertical="center"/>
    </xf>
    <xf numFmtId="176" fontId="17" fillId="0" borderId="20" xfId="0" applyNumberFormat="1" applyFont="1" applyFill="1" applyBorder="1" applyAlignment="1">
      <alignment vertical="center"/>
    </xf>
    <xf numFmtId="176" fontId="17" fillId="0" borderId="21" xfId="0" applyNumberFormat="1" applyFont="1" applyFill="1" applyBorder="1" applyAlignment="1">
      <alignment vertical="center"/>
    </xf>
    <xf numFmtId="176" fontId="17" fillId="0" borderId="22" xfId="0" applyNumberFormat="1" applyFont="1" applyFill="1" applyBorder="1" applyAlignment="1">
      <alignment vertical="center"/>
    </xf>
    <xf numFmtId="176" fontId="17" fillId="0" borderId="23" xfId="0" applyNumberFormat="1" applyFont="1" applyFill="1" applyBorder="1" applyAlignment="1">
      <alignment vertical="center"/>
    </xf>
    <xf numFmtId="0" fontId="9" fillId="0" borderId="0" xfId="0" applyFont="1" applyFill="1" applyAlignment="1">
      <alignment horizontal="left" vertical="center"/>
    </xf>
    <xf numFmtId="0" fontId="21" fillId="0" borderId="0" xfId="0" applyFont="1" applyFill="1" applyAlignment="1">
      <alignment vertical="center"/>
    </xf>
    <xf numFmtId="0" fontId="9" fillId="0" borderId="0" xfId="0" applyFont="1" applyFill="1" applyBorder="1" applyAlignment="1">
      <alignment horizontal="left" vertical="top"/>
    </xf>
    <xf numFmtId="0" fontId="9" fillId="0" borderId="0" xfId="0" applyFont="1" applyFill="1" applyBorder="1" applyAlignment="1">
      <alignment vertical="center"/>
    </xf>
    <xf numFmtId="0" fontId="9" fillId="0" borderId="0" xfId="0" applyFont="1" applyFill="1" applyBorder="1" applyAlignment="1">
      <alignment horizontal="left" vertical="top" wrapText="1"/>
    </xf>
    <xf numFmtId="0" fontId="9" fillId="0" borderId="0" xfId="0" applyFont="1" applyFill="1" applyAlignment="1">
      <alignment horizontal="distributed" vertical="center"/>
    </xf>
    <xf numFmtId="0" fontId="9" fillId="0" borderId="1" xfId="0" applyFont="1" applyFill="1" applyBorder="1" applyAlignment="1">
      <alignment horizontal="left" vertical="center"/>
    </xf>
    <xf numFmtId="0" fontId="9" fillId="0" borderId="1" xfId="0" applyFont="1" applyFill="1" applyBorder="1" applyAlignment="1">
      <alignment vertical="center"/>
    </xf>
    <xf numFmtId="0" fontId="21" fillId="0" borderId="1" xfId="0" applyFont="1" applyFill="1" applyBorder="1" applyAlignment="1">
      <alignment vertical="center"/>
    </xf>
    <xf numFmtId="0" fontId="9" fillId="0" borderId="1" xfId="0" applyFont="1" applyFill="1" applyBorder="1">
      <alignment vertical="center"/>
    </xf>
    <xf numFmtId="0" fontId="9" fillId="0" borderId="17" xfId="0" applyFont="1" applyFill="1" applyBorder="1">
      <alignment vertical="center"/>
    </xf>
    <xf numFmtId="0" fontId="0" fillId="0" borderId="20" xfId="0" applyFill="1" applyBorder="1" applyAlignment="1">
      <alignment vertical="top"/>
    </xf>
    <xf numFmtId="0" fontId="23" fillId="0" borderId="17" xfId="0" applyFont="1" applyFill="1" applyBorder="1" applyAlignment="1">
      <alignment vertical="center"/>
    </xf>
    <xf numFmtId="0" fontId="8" fillId="0" borderId="0" xfId="0" applyFont="1" applyFill="1" applyBorder="1" applyAlignment="1">
      <alignment horizontal="left" vertical="top"/>
    </xf>
    <xf numFmtId="0" fontId="9" fillId="0" borderId="17" xfId="0" applyFont="1" applyFill="1" applyBorder="1" applyAlignment="1"/>
    <xf numFmtId="0" fontId="9" fillId="0" borderId="18" xfId="0" applyFont="1" applyFill="1" applyBorder="1" applyAlignment="1"/>
    <xf numFmtId="0" fontId="9" fillId="0" borderId="16" xfId="0" applyFont="1" applyFill="1" applyBorder="1">
      <alignment vertical="center"/>
    </xf>
    <xf numFmtId="0" fontId="9" fillId="0" borderId="0" xfId="0" applyFont="1" applyFill="1" applyBorder="1">
      <alignment vertical="center"/>
    </xf>
    <xf numFmtId="0" fontId="8" fillId="0" borderId="0" xfId="0" applyFont="1" applyFill="1" applyBorder="1">
      <alignment vertical="center"/>
    </xf>
    <xf numFmtId="0" fontId="0" fillId="0" borderId="35" xfId="0" applyFill="1" applyBorder="1">
      <alignment vertical="center"/>
    </xf>
    <xf numFmtId="0" fontId="28" fillId="0" borderId="0" xfId="0" applyFont="1" applyFill="1" applyBorder="1" applyAlignment="1">
      <alignment horizontal="left" vertical="center" shrinkToFit="1"/>
    </xf>
    <xf numFmtId="0" fontId="28" fillId="0" borderId="0" xfId="0" applyFont="1" applyFill="1" applyBorder="1" applyAlignment="1">
      <alignment vertical="center" shrinkToFit="1"/>
    </xf>
    <xf numFmtId="0" fontId="9" fillId="0" borderId="17" xfId="0" applyFont="1" applyFill="1" applyBorder="1" applyAlignment="1">
      <alignment vertical="center"/>
    </xf>
    <xf numFmtId="0" fontId="4" fillId="0" borderId="0" xfId="0" applyFont="1">
      <alignment vertical="center"/>
    </xf>
    <xf numFmtId="0" fontId="4" fillId="0" borderId="0" xfId="0" applyFont="1" applyFill="1">
      <alignment vertical="center"/>
    </xf>
    <xf numFmtId="0" fontId="9" fillId="0" borderId="27" xfId="0" applyFont="1" applyFill="1" applyBorder="1" applyAlignment="1">
      <alignment vertical="center"/>
    </xf>
    <xf numFmtId="0" fontId="12" fillId="0" borderId="19" xfId="0" applyFont="1" applyFill="1" applyBorder="1" applyAlignment="1">
      <alignment vertical="center"/>
    </xf>
    <xf numFmtId="0" fontId="27" fillId="0" borderId="0" xfId="0" applyFont="1" applyFill="1" applyBorder="1" applyAlignment="1">
      <alignment horizontal="left" vertical="center"/>
    </xf>
    <xf numFmtId="0" fontId="27" fillId="0" borderId="1" xfId="0" applyFont="1" applyFill="1" applyBorder="1" applyAlignment="1">
      <alignment horizontal="left" vertical="center"/>
    </xf>
    <xf numFmtId="0" fontId="9" fillId="0" borderId="0" xfId="0" applyFont="1" applyFill="1" applyBorder="1">
      <alignment vertical="center"/>
    </xf>
    <xf numFmtId="0" fontId="9" fillId="0" borderId="0" xfId="0" applyFont="1" applyFill="1" applyBorder="1" applyAlignment="1">
      <alignment horizontal="left" vertical="center"/>
    </xf>
    <xf numFmtId="0" fontId="8" fillId="0" borderId="0" xfId="0" applyFont="1" applyFill="1" applyBorder="1">
      <alignment vertical="center"/>
    </xf>
    <xf numFmtId="0" fontId="9" fillId="0" borderId="0" xfId="0" applyFont="1" applyFill="1" applyBorder="1" applyAlignment="1">
      <alignment vertical="center"/>
    </xf>
    <xf numFmtId="0" fontId="0" fillId="0" borderId="17" xfId="0" applyFill="1" applyBorder="1" applyAlignment="1">
      <alignment horizontal="center" vertical="center"/>
    </xf>
    <xf numFmtId="0" fontId="12" fillId="0" borderId="0" xfId="0" applyFont="1" applyFill="1" applyBorder="1" applyAlignment="1">
      <alignment horizontal="center" vertical="center"/>
    </xf>
    <xf numFmtId="0" fontId="9" fillId="0" borderId="0" xfId="0" applyFont="1" applyFill="1" applyBorder="1" applyAlignment="1">
      <alignment vertical="top" wrapText="1"/>
    </xf>
    <xf numFmtId="0" fontId="9" fillId="0" borderId="22" xfId="0" applyFont="1" applyFill="1" applyBorder="1" applyAlignment="1">
      <alignment vertical="top" wrapText="1"/>
    </xf>
    <xf numFmtId="0" fontId="13" fillId="0" borderId="0" xfId="0" applyFont="1" applyFill="1" applyBorder="1" applyAlignment="1">
      <alignment horizontal="center" vertical="center"/>
    </xf>
    <xf numFmtId="0" fontId="31" fillId="0" borderId="0" xfId="0" applyFont="1" applyAlignment="1">
      <alignment vertical="center" wrapText="1"/>
    </xf>
    <xf numFmtId="0" fontId="9" fillId="0" borderId="0" xfId="0" applyFont="1" applyFill="1">
      <alignment vertical="center"/>
    </xf>
    <xf numFmtId="0" fontId="0" fillId="0" borderId="0" xfId="0" applyFill="1" applyBorder="1" applyAlignment="1">
      <alignment horizontal="right" vertical="center"/>
    </xf>
    <xf numFmtId="0" fontId="9" fillId="0" borderId="0" xfId="0" applyFont="1" applyFill="1" applyBorder="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0" xfId="0" applyFont="1" applyFill="1" applyBorder="1" applyAlignment="1">
      <alignment vertical="top"/>
    </xf>
    <xf numFmtId="0" fontId="9" fillId="0" borderId="0" xfId="0" applyFont="1" applyFill="1" applyBorder="1" applyAlignment="1"/>
    <xf numFmtId="0" fontId="0" fillId="0" borderId="0" xfId="0" applyFill="1" applyBorder="1" applyAlignment="1">
      <alignment horizontal="left" vertical="center"/>
    </xf>
    <xf numFmtId="0" fontId="0" fillId="0" borderId="0" xfId="0" applyFill="1" applyBorder="1" applyAlignment="1">
      <alignment horizontal="left" vertical="top"/>
    </xf>
    <xf numFmtId="0" fontId="9" fillId="0" borderId="0" xfId="0" applyFont="1" applyFill="1" applyBorder="1" applyAlignment="1">
      <alignment horizontal="left" vertical="center"/>
    </xf>
    <xf numFmtId="0" fontId="0" fillId="0" borderId="0" xfId="0" applyFill="1" applyBorder="1" applyAlignment="1">
      <alignment horizontal="left" vertical="center"/>
    </xf>
    <xf numFmtId="0" fontId="9" fillId="0" borderId="0" xfId="0" applyFont="1" applyFill="1" applyBorder="1" applyAlignment="1">
      <alignment horizontal="left" vertical="top"/>
    </xf>
    <xf numFmtId="0" fontId="0" fillId="0" borderId="0" xfId="0" applyFill="1" applyBorder="1" applyAlignment="1">
      <alignment horizontal="left"/>
    </xf>
    <xf numFmtId="0" fontId="3" fillId="0" borderId="18" xfId="0" applyFont="1" applyFill="1" applyBorder="1" applyAlignment="1">
      <alignment wrapText="1"/>
    </xf>
    <xf numFmtId="0" fontId="0" fillId="0" borderId="20" xfId="0" applyFill="1" applyBorder="1" applyAlignment="1"/>
    <xf numFmtId="0" fontId="9" fillId="0" borderId="0" xfId="0" applyFont="1" applyFill="1" applyBorder="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top"/>
    </xf>
    <xf numFmtId="0" fontId="9" fillId="0" borderId="0" xfId="0" applyFont="1" applyFill="1" applyBorder="1" applyAlignment="1">
      <alignment vertical="top"/>
    </xf>
    <xf numFmtId="0" fontId="0" fillId="0" borderId="0" xfId="0" applyFill="1" applyBorder="1" applyAlignment="1">
      <alignment horizontal="center" vertical="center"/>
    </xf>
    <xf numFmtId="0" fontId="9" fillId="0" borderId="7" xfId="0" applyFont="1" applyFill="1" applyBorder="1" applyAlignment="1">
      <alignment vertical="top"/>
    </xf>
    <xf numFmtId="0" fontId="9" fillId="0" borderId="7" xfId="0" applyFont="1" applyFill="1" applyBorder="1" applyAlignment="1">
      <alignment vertical="center"/>
    </xf>
    <xf numFmtId="0" fontId="0" fillId="0" borderId="0" xfId="0" applyFill="1" applyBorder="1" applyAlignment="1">
      <alignment horizontal="left" vertical="center"/>
    </xf>
    <xf numFmtId="0" fontId="8" fillId="0" borderId="0" xfId="0" applyFont="1" applyFill="1" applyBorder="1" applyAlignment="1">
      <alignment vertical="center"/>
    </xf>
    <xf numFmtId="0" fontId="0" fillId="0" borderId="0" xfId="0" applyFill="1" applyBorder="1" applyAlignment="1">
      <alignment horizontal="left" vertical="top"/>
    </xf>
    <xf numFmtId="0" fontId="0" fillId="3" borderId="39" xfId="0" applyFill="1" applyBorder="1">
      <alignment vertical="center"/>
    </xf>
    <xf numFmtId="0" fontId="0" fillId="3" borderId="40" xfId="0" applyFill="1" applyBorder="1">
      <alignment vertical="center"/>
    </xf>
    <xf numFmtId="0" fontId="0" fillId="3" borderId="40" xfId="0" applyFill="1" applyBorder="1" applyAlignment="1">
      <alignment vertical="top" textRotation="255"/>
    </xf>
    <xf numFmtId="0" fontId="5" fillId="3" borderId="39" xfId="0" applyFont="1" applyFill="1" applyBorder="1" applyAlignment="1">
      <alignment vertical="top" textRotation="255"/>
    </xf>
    <xf numFmtId="0" fontId="10" fillId="3" borderId="38" xfId="0" applyFont="1" applyFill="1" applyBorder="1" applyAlignment="1">
      <alignment vertical="center"/>
    </xf>
    <xf numFmtId="0" fontId="10" fillId="3" borderId="39" xfId="0" applyFont="1" applyFill="1" applyBorder="1" applyAlignment="1">
      <alignment vertical="center"/>
    </xf>
    <xf numFmtId="0" fontId="0" fillId="3" borderId="39" xfId="0" applyFill="1" applyBorder="1" applyAlignment="1">
      <alignment textRotation="255"/>
    </xf>
    <xf numFmtId="0" fontId="11" fillId="0" borderId="0" xfId="0" applyFont="1" applyFill="1" applyAlignment="1">
      <alignment vertical="center"/>
    </xf>
    <xf numFmtId="0" fontId="9" fillId="0" borderId="0" xfId="0" applyFont="1" applyFill="1" applyBorder="1">
      <alignment vertical="center"/>
    </xf>
    <xf numFmtId="0" fontId="33" fillId="0" borderId="0" xfId="0" applyFont="1" applyFill="1" applyBorder="1" applyAlignment="1">
      <alignment horizontal="center" vertical="center"/>
    </xf>
    <xf numFmtId="0" fontId="0" fillId="0" borderId="7" xfId="0" applyFill="1" applyBorder="1" applyAlignment="1">
      <alignment horizontal="center" vertical="center"/>
    </xf>
    <xf numFmtId="0" fontId="0" fillId="3" borderId="39" xfId="0" applyFill="1" applyBorder="1" applyAlignment="1">
      <alignment vertical="top"/>
    </xf>
    <xf numFmtId="0" fontId="9" fillId="0" borderId="0" xfId="0" applyFont="1" applyFill="1" applyBorder="1" applyAlignment="1"/>
    <xf numFmtId="0" fontId="31" fillId="0" borderId="2" xfId="0" applyFont="1" applyFill="1" applyBorder="1" applyAlignment="1" applyProtection="1">
      <alignment vertical="center" wrapText="1"/>
      <protection locked="0"/>
    </xf>
    <xf numFmtId="0" fontId="31" fillId="0" borderId="0" xfId="0" applyFont="1" applyFill="1" applyBorder="1" applyAlignment="1" applyProtection="1">
      <alignment vertical="center" wrapText="1"/>
      <protection locked="0"/>
    </xf>
    <xf numFmtId="0" fontId="4" fillId="0" borderId="0" xfId="0" applyFont="1" applyAlignment="1">
      <alignment horizontal="center" vertical="center"/>
    </xf>
    <xf numFmtId="0" fontId="4" fillId="0" borderId="0" xfId="0" applyFont="1" applyFill="1" applyBorder="1">
      <alignment vertical="center"/>
    </xf>
    <xf numFmtId="0" fontId="4" fillId="0" borderId="11" xfId="0" applyFont="1" applyFill="1" applyBorder="1" applyAlignment="1">
      <alignment vertical="center"/>
    </xf>
    <xf numFmtId="0" fontId="31" fillId="0" borderId="11" xfId="0" applyFont="1" applyFill="1" applyBorder="1" applyAlignment="1">
      <alignment vertical="center" wrapText="1"/>
    </xf>
    <xf numFmtId="0" fontId="5" fillId="0" borderId="0" xfId="0" applyFont="1">
      <alignment vertical="center"/>
    </xf>
    <xf numFmtId="0" fontId="31" fillId="0" borderId="3" xfId="0" applyFont="1" applyFill="1" applyBorder="1" applyAlignment="1" applyProtection="1">
      <alignment vertical="center" wrapText="1"/>
      <protection locked="0"/>
    </xf>
    <xf numFmtId="0" fontId="31" fillId="0" borderId="5" xfId="0" applyFont="1" applyFill="1" applyBorder="1" applyAlignment="1" applyProtection="1">
      <alignment vertical="center" wrapText="1"/>
      <protection locked="0"/>
    </xf>
    <xf numFmtId="0" fontId="5" fillId="0" borderId="4" xfId="0" applyFont="1" applyFill="1" applyBorder="1" applyAlignment="1" applyProtection="1">
      <alignment horizontal="right" vertical="center" wrapText="1"/>
      <protection locked="0"/>
    </xf>
    <xf numFmtId="0" fontId="5" fillId="0" borderId="3" xfId="0" applyFont="1" applyFill="1" applyBorder="1" applyAlignment="1" applyProtection="1">
      <alignment horizontal="right" vertical="center" wrapText="1"/>
      <protection locked="0"/>
    </xf>
    <xf numFmtId="0" fontId="8" fillId="0" borderId="8" xfId="0" applyFont="1" applyFill="1" applyBorder="1" applyAlignment="1" applyProtection="1">
      <alignment horizontal="right" vertical="top" wrapText="1"/>
      <protection locked="0"/>
    </xf>
    <xf numFmtId="0" fontId="5" fillId="0" borderId="0" xfId="0" applyFont="1" applyFill="1" applyBorder="1" applyAlignment="1" applyProtection="1">
      <alignment horizontal="right" vertical="center" wrapText="1"/>
      <protection locked="0"/>
    </xf>
    <xf numFmtId="0" fontId="5" fillId="0" borderId="7" xfId="0" applyFont="1" applyFill="1" applyBorder="1" applyAlignment="1" applyProtection="1">
      <alignment horizontal="right" vertical="center" wrapText="1"/>
      <protection locked="0"/>
    </xf>
    <xf numFmtId="0" fontId="8" fillId="0" borderId="4" xfId="0" applyFont="1" applyFill="1" applyBorder="1" applyAlignment="1" applyProtection="1">
      <alignment horizontal="right" vertical="center" wrapText="1" indent="1"/>
      <protection locked="0"/>
    </xf>
    <xf numFmtId="0" fontId="25" fillId="0" borderId="0" xfId="0" applyFont="1" applyFill="1" applyBorder="1" applyAlignment="1">
      <alignment vertical="center"/>
    </xf>
    <xf numFmtId="0" fontId="8" fillId="0" borderId="0"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31" fillId="0" borderId="10" xfId="0" applyFont="1" applyFill="1" applyBorder="1" applyAlignment="1" applyProtection="1">
      <alignment horizontal="right" vertical="center" wrapText="1"/>
      <protection locked="0"/>
    </xf>
    <xf numFmtId="0" fontId="8" fillId="0" borderId="8" xfId="0" applyFont="1" applyFill="1" applyBorder="1" applyAlignment="1" applyProtection="1">
      <alignment horizontal="right" vertical="top" wrapText="1"/>
    </xf>
    <xf numFmtId="0" fontId="31" fillId="0" borderId="1" xfId="0" applyFont="1" applyFill="1" applyBorder="1" applyAlignment="1" applyProtection="1">
      <alignment vertical="top" wrapText="1"/>
    </xf>
    <xf numFmtId="0" fontId="31" fillId="0" borderId="9" xfId="0" applyFont="1" applyFill="1" applyBorder="1" applyAlignment="1" applyProtection="1">
      <alignment vertical="center" wrapText="1"/>
    </xf>
    <xf numFmtId="0" fontId="10" fillId="0" borderId="6" xfId="0" applyFont="1" applyBorder="1" applyAlignment="1" applyProtection="1">
      <alignment horizontal="center" vertical="center"/>
    </xf>
    <xf numFmtId="0" fontId="5" fillId="0" borderId="6"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6" xfId="0" applyFont="1" applyBorder="1" applyAlignment="1" applyProtection="1">
      <alignment horizontal="center" vertical="center" wrapText="1"/>
    </xf>
    <xf numFmtId="0" fontId="5" fillId="0" borderId="6" xfId="0" applyFont="1" applyBorder="1" applyAlignment="1" applyProtection="1">
      <alignment horizontal="center" vertical="center"/>
    </xf>
    <xf numFmtId="0" fontId="31" fillId="0" borderId="11" xfId="0" applyFont="1" applyFill="1" applyBorder="1" applyAlignment="1" applyProtection="1">
      <alignment vertical="center" wrapText="1"/>
    </xf>
    <xf numFmtId="0" fontId="5" fillId="0" borderId="11" xfId="0" applyFont="1" applyFill="1" applyBorder="1" applyAlignment="1" applyProtection="1">
      <alignment vertical="center" wrapText="1"/>
    </xf>
    <xf numFmtId="0" fontId="31" fillId="0" borderId="0" xfId="0" applyFont="1" applyFill="1" applyBorder="1" applyAlignment="1" applyProtection="1">
      <alignment horizontal="center" vertical="center" wrapText="1"/>
    </xf>
    <xf numFmtId="0" fontId="5" fillId="0" borderId="11" xfId="0" applyFont="1" applyFill="1" applyBorder="1" applyAlignment="1" applyProtection="1">
      <alignment vertical="center"/>
    </xf>
    <xf numFmtId="0" fontId="5" fillId="0" borderId="6" xfId="0" applyFont="1" applyBorder="1" applyAlignment="1" applyProtection="1">
      <alignment horizontal="right" vertical="center"/>
    </xf>
    <xf numFmtId="0" fontId="31"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0" fontId="5" fillId="0" borderId="6" xfId="0" applyFont="1" applyBorder="1" applyProtection="1">
      <alignment vertical="center"/>
    </xf>
    <xf numFmtId="0" fontId="5" fillId="0" borderId="6" xfId="0" applyFont="1" applyBorder="1" applyAlignment="1" applyProtection="1">
      <alignment vertical="center" wrapText="1"/>
    </xf>
    <xf numFmtId="0" fontId="4" fillId="0" borderId="0" xfId="0" applyFont="1" applyFill="1" applyBorder="1" applyAlignment="1" applyProtection="1">
      <alignment horizontal="center" vertical="center" textRotation="255" wrapText="1"/>
    </xf>
    <xf numFmtId="0" fontId="4"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6" xfId="0" applyFont="1" applyBorder="1" applyAlignment="1" applyProtection="1">
      <alignment horizontal="center" vertical="top" wrapText="1"/>
    </xf>
    <xf numFmtId="0" fontId="5" fillId="0" borderId="0" xfId="0" applyFont="1" applyFill="1" applyBorder="1" applyAlignment="1" applyProtection="1">
      <alignment horizontal="center" vertical="top" wrapText="1"/>
    </xf>
    <xf numFmtId="56" fontId="5" fillId="0" borderId="6" xfId="0" applyNumberFormat="1" applyFont="1" applyFill="1" applyBorder="1" applyAlignment="1" applyProtection="1">
      <alignment horizontal="center" vertical="center"/>
    </xf>
    <xf numFmtId="56" fontId="4" fillId="0" borderId="8" xfId="0" applyNumberFormat="1" applyFont="1" applyFill="1" applyBorder="1" applyAlignment="1" applyProtection="1">
      <alignment horizontal="right" vertical="top" wrapText="1"/>
    </xf>
    <xf numFmtId="0" fontId="5" fillId="0" borderId="6" xfId="0" applyFont="1" applyBorder="1" applyAlignment="1" applyProtection="1">
      <alignment horizontal="right" vertical="center" wrapText="1"/>
    </xf>
    <xf numFmtId="0" fontId="5" fillId="0" borderId="6" xfId="0" applyFont="1" applyBorder="1" applyAlignment="1" applyProtection="1">
      <alignment horizontal="left" vertical="center" indent="1" shrinkToFit="1"/>
    </xf>
    <xf numFmtId="0" fontId="4" fillId="0" borderId="11" xfId="0" applyFont="1" applyFill="1" applyBorder="1" applyAlignment="1" applyProtection="1">
      <alignment horizontal="center" vertical="center" textRotation="255" wrapText="1"/>
    </xf>
    <xf numFmtId="0" fontId="4" fillId="0" borderId="11" xfId="0" applyFont="1" applyFill="1" applyBorder="1" applyAlignment="1" applyProtection="1">
      <alignment horizontal="left" vertical="center"/>
    </xf>
    <xf numFmtId="0" fontId="5" fillId="0" borderId="11" xfId="0" applyFont="1" applyFill="1" applyBorder="1" applyProtection="1">
      <alignment vertical="center"/>
    </xf>
    <xf numFmtId="0" fontId="5" fillId="0" borderId="14" xfId="0" applyFont="1" applyBorder="1" applyProtection="1">
      <alignment vertical="center"/>
    </xf>
    <xf numFmtId="0" fontId="5" fillId="0" borderId="6" xfId="0" applyFont="1" applyBorder="1" applyAlignment="1" applyProtection="1">
      <alignment vertical="center" shrinkToFit="1"/>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6" xfId="0" applyFont="1" applyBorder="1" applyAlignment="1" applyProtection="1">
      <alignment horizontal="left" vertical="center"/>
    </xf>
    <xf numFmtId="0" fontId="5" fillId="0" borderId="6" xfId="0" applyFont="1" applyBorder="1" applyAlignment="1" applyProtection="1">
      <alignment horizontal="left" vertical="center" wrapText="1" indent="1"/>
    </xf>
    <xf numFmtId="0" fontId="4"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8" fillId="0" borderId="6" xfId="0" applyFont="1" applyBorder="1" applyAlignment="1" applyProtection="1">
      <alignment vertical="center" wrapText="1"/>
    </xf>
    <xf numFmtId="0" fontId="8" fillId="0" borderId="1"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8" fillId="0" borderId="11" xfId="0" applyFont="1" applyFill="1" applyBorder="1" applyAlignment="1" applyProtection="1">
      <alignment vertical="center"/>
    </xf>
    <xf numFmtId="0" fontId="8" fillId="0" borderId="0" xfId="0" applyFont="1" applyBorder="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Fill="1" applyBorder="1" applyAlignment="1" applyProtection="1">
      <alignment horizontal="left" vertical="center" wrapText="1"/>
    </xf>
    <xf numFmtId="0" fontId="8" fillId="0" borderId="6" xfId="0" applyFont="1" applyBorder="1" applyAlignment="1" applyProtection="1">
      <alignment horizontal="left" vertical="center" wrapText="1" indent="1"/>
    </xf>
    <xf numFmtId="0" fontId="3" fillId="0" borderId="6" xfId="0" applyFont="1" applyFill="1" applyBorder="1" applyAlignment="1" applyProtection="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0" fontId="4" fillId="0" borderId="0" xfId="0" applyFont="1" applyProtection="1">
      <alignment vertical="center"/>
    </xf>
    <xf numFmtId="14" fontId="31" fillId="0" borderId="1" xfId="0" quotePrefix="1" applyNumberFormat="1" applyFont="1" applyFill="1" applyBorder="1" applyAlignment="1" applyProtection="1">
      <alignment horizontal="left" vertical="center" indent="1"/>
    </xf>
    <xf numFmtId="0" fontId="5" fillId="0" borderId="4" xfId="0" applyFont="1" applyFill="1" applyBorder="1" applyAlignment="1" applyProtection="1">
      <alignment vertical="center" wrapText="1"/>
    </xf>
    <xf numFmtId="0" fontId="31" fillId="0" borderId="5" xfId="0" applyFont="1" applyFill="1" applyBorder="1" applyAlignment="1" applyProtection="1">
      <alignment vertical="center" wrapText="1"/>
    </xf>
    <xf numFmtId="0" fontId="31" fillId="0" borderId="4" xfId="0" applyFont="1" applyFill="1" applyBorder="1" applyAlignment="1" applyProtection="1">
      <alignment vertical="center" wrapText="1"/>
    </xf>
    <xf numFmtId="0" fontId="5" fillId="0" borderId="4" xfId="0" applyFont="1" applyFill="1" applyBorder="1" applyAlignment="1" applyProtection="1">
      <alignment horizontal="left" vertical="center" wrapText="1"/>
    </xf>
    <xf numFmtId="0" fontId="5" fillId="0" borderId="4" xfId="0" applyFont="1" applyFill="1" applyBorder="1" applyAlignment="1" applyProtection="1">
      <alignment horizontal="right" vertical="center" wrapText="1"/>
    </xf>
    <xf numFmtId="0" fontId="31" fillId="0" borderId="0" xfId="0" applyFont="1" applyFill="1" applyBorder="1" applyAlignment="1" applyProtection="1">
      <alignment vertical="center" wrapText="1"/>
    </xf>
    <xf numFmtId="0" fontId="31" fillId="0" borderId="2" xfId="0" applyFont="1" applyFill="1" applyBorder="1" applyAlignment="1" applyProtection="1">
      <alignment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wrapText="1"/>
    </xf>
    <xf numFmtId="49" fontId="31" fillId="0" borderId="0" xfId="0" applyNumberFormat="1" applyFont="1" applyFill="1" applyBorder="1" applyProtection="1">
      <alignment vertical="center"/>
    </xf>
    <xf numFmtId="0" fontId="31" fillId="0" borderId="12" xfId="0" applyFont="1" applyFill="1" applyBorder="1" applyAlignment="1" applyProtection="1">
      <alignment vertical="center" wrapText="1"/>
    </xf>
    <xf numFmtId="0" fontId="4" fillId="0" borderId="41" xfId="0" applyFont="1" applyBorder="1" applyProtection="1">
      <alignment vertical="center"/>
    </xf>
    <xf numFmtId="14" fontId="4" fillId="0" borderId="0" xfId="0" applyNumberFormat="1" applyFont="1" applyProtection="1">
      <alignment vertical="center"/>
    </xf>
    <xf numFmtId="14" fontId="4" fillId="0" borderId="0" xfId="0" applyNumberFormat="1" applyFont="1" applyFill="1" applyProtection="1">
      <alignment vertical="center"/>
    </xf>
    <xf numFmtId="0" fontId="4" fillId="0" borderId="0" xfId="0" applyFont="1" applyBorder="1" applyProtection="1">
      <alignment vertical="center"/>
    </xf>
    <xf numFmtId="0" fontId="4" fillId="0" borderId="0" xfId="0" applyFont="1" applyFill="1" applyBorder="1" applyProtection="1">
      <alignment vertical="center"/>
    </xf>
    <xf numFmtId="0" fontId="0" fillId="0" borderId="0" xfId="0" applyFill="1" applyBorder="1" applyAlignment="1"/>
    <xf numFmtId="0" fontId="0" fillId="0" borderId="0" xfId="0" applyFill="1" applyProtection="1">
      <alignment vertical="center"/>
      <protection locked="0"/>
    </xf>
    <xf numFmtId="0" fontId="10" fillId="0" borderId="0" xfId="0" applyFont="1" applyFill="1" applyBorder="1">
      <alignment vertical="center"/>
    </xf>
    <xf numFmtId="0" fontId="5" fillId="0" borderId="0" xfId="0" applyFont="1" applyFill="1" applyBorder="1">
      <alignment vertical="center"/>
    </xf>
    <xf numFmtId="0" fontId="5" fillId="0" borderId="22" xfId="0" applyFont="1" applyFill="1" applyBorder="1">
      <alignment vertical="center"/>
    </xf>
    <xf numFmtId="0" fontId="5" fillId="0" borderId="0" xfId="0" applyFont="1" applyFill="1" applyBorder="1" applyAlignment="1">
      <alignment vertical="top"/>
    </xf>
    <xf numFmtId="0" fontId="10" fillId="0" borderId="0" xfId="0" applyFont="1" applyFill="1">
      <alignment vertical="center"/>
    </xf>
    <xf numFmtId="0" fontId="10" fillId="0" borderId="0" xfId="0" applyFont="1" applyFill="1" applyBorder="1" applyAlignment="1">
      <alignment vertical="top"/>
    </xf>
    <xf numFmtId="0" fontId="10" fillId="0" borderId="22" xfId="0" applyFont="1" applyFill="1" applyBorder="1">
      <alignment vertical="center"/>
    </xf>
    <xf numFmtId="0" fontId="27" fillId="0" borderId="0" xfId="0" applyFont="1" applyFill="1" applyBorder="1">
      <alignment vertical="center"/>
    </xf>
    <xf numFmtId="0" fontId="38" fillId="0" borderId="0" xfId="0" applyFont="1" applyFill="1" applyBorder="1">
      <alignment vertical="center"/>
    </xf>
    <xf numFmtId="0" fontId="38" fillId="0" borderId="0" xfId="0" applyFont="1" applyFill="1" applyBorder="1" applyAlignment="1">
      <alignment vertical="center" shrinkToFit="1"/>
    </xf>
    <xf numFmtId="0" fontId="3" fillId="0" borderId="13" xfId="0" applyFont="1" applyFill="1" applyBorder="1" applyAlignment="1" applyProtection="1">
      <alignment vertical="center" wrapText="1"/>
    </xf>
    <xf numFmtId="0" fontId="3" fillId="0" borderId="6" xfId="0" applyFont="1" applyFill="1" applyBorder="1" applyAlignment="1" applyProtection="1">
      <alignment horizontal="left" vertical="center" wrapText="1" shrinkToFit="1"/>
    </xf>
    <xf numFmtId="0" fontId="3" fillId="0" borderId="1" xfId="0" applyFont="1" applyFill="1" applyBorder="1" applyAlignment="1" applyProtection="1">
      <alignment vertical="center" wrapText="1"/>
    </xf>
    <xf numFmtId="0" fontId="3" fillId="0" borderId="11" xfId="0" applyFont="1" applyFill="1" applyBorder="1" applyAlignment="1" applyProtection="1">
      <alignment vertical="center" wrapText="1"/>
    </xf>
    <xf numFmtId="0" fontId="3" fillId="0" borderId="11" xfId="0" applyFont="1" applyFill="1" applyBorder="1" applyAlignment="1" applyProtection="1">
      <alignment vertical="center"/>
    </xf>
    <xf numFmtId="0" fontId="3" fillId="0" borderId="0" xfId="0" applyFont="1" applyFill="1" applyBorder="1" applyAlignment="1" applyProtection="1">
      <alignment vertical="center" wrapText="1"/>
    </xf>
    <xf numFmtId="0" fontId="3" fillId="0" borderId="6" xfId="0" applyFont="1" applyFill="1" applyBorder="1" applyAlignment="1" applyProtection="1">
      <alignment horizontal="left" vertical="center" wrapText="1"/>
    </xf>
    <xf numFmtId="0" fontId="3" fillId="0" borderId="15" xfId="0" applyFont="1" applyFill="1" applyBorder="1" applyAlignment="1" applyProtection="1">
      <alignment vertical="center" wrapText="1"/>
    </xf>
    <xf numFmtId="0" fontId="3" fillId="0" borderId="14" xfId="0" applyFont="1" applyFill="1" applyBorder="1" applyAlignment="1" applyProtection="1">
      <alignment vertical="center" wrapText="1"/>
    </xf>
    <xf numFmtId="0" fontId="44" fillId="0" borderId="0" xfId="0" applyFont="1" applyFill="1" applyBorder="1" applyAlignment="1">
      <alignment shrinkToFit="1"/>
    </xf>
    <xf numFmtId="0" fontId="44" fillId="0" borderId="0" xfId="0" applyFont="1" applyFill="1" applyAlignment="1"/>
    <xf numFmtId="0" fontId="44" fillId="0" borderId="0" xfId="0" applyNumberFormat="1" applyFont="1" applyFill="1" applyBorder="1" applyAlignment="1">
      <alignment horizontal="distributed" shrinkToFit="1"/>
    </xf>
    <xf numFmtId="0" fontId="44" fillId="0" borderId="0" xfId="0" applyFont="1" applyFill="1" applyBorder="1" applyAlignment="1">
      <alignment horizontal="distributed" shrinkToFit="1"/>
    </xf>
    <xf numFmtId="0" fontId="44" fillId="0" borderId="0" xfId="0" applyFont="1" applyFill="1" applyAlignment="1">
      <alignment horizontal="distributed" shrinkToFit="1"/>
    </xf>
    <xf numFmtId="0" fontId="44" fillId="0" borderId="0" xfId="0" applyFont="1" applyFill="1" applyAlignment="1">
      <alignment horizontal="distributed"/>
    </xf>
    <xf numFmtId="0" fontId="0" fillId="0" borderId="0" xfId="0" applyFill="1" applyBorder="1" applyProtection="1">
      <alignment vertical="center"/>
      <protection locked="0"/>
    </xf>
    <xf numFmtId="0" fontId="0" fillId="0" borderId="0" xfId="0" quotePrefix="1">
      <alignment vertical="center"/>
    </xf>
    <xf numFmtId="0" fontId="4" fillId="0" borderId="0" xfId="0" applyFont="1" applyFill="1" applyBorder="1" applyAlignment="1" applyProtection="1">
      <alignment horizontal="left" vertical="center" wrapText="1" shrinkToFit="1"/>
    </xf>
    <xf numFmtId="0" fontId="4" fillId="0" borderId="0" xfId="0" applyFont="1" applyFill="1" applyBorder="1" applyAlignment="1" applyProtection="1">
      <alignment vertical="center" wrapText="1"/>
    </xf>
    <xf numFmtId="181" fontId="4" fillId="0" borderId="0" xfId="0" applyNumberFormat="1" applyFont="1" applyBorder="1" applyAlignment="1" applyProtection="1">
      <alignment horizontal="right" vertical="center"/>
    </xf>
    <xf numFmtId="178" fontId="4" fillId="0" borderId="0" xfId="0" applyNumberFormat="1" applyFont="1" applyBorder="1" applyAlignment="1" applyProtection="1">
      <alignment horizontal="right" vertical="center"/>
    </xf>
    <xf numFmtId="179" fontId="4" fillId="0" borderId="0" xfId="0" applyNumberFormat="1" applyFont="1" applyBorder="1" applyAlignment="1" applyProtection="1">
      <alignment horizontal="right" vertical="center"/>
    </xf>
    <xf numFmtId="179" fontId="4" fillId="0" borderId="0" xfId="0" applyNumberFormat="1" applyFont="1" applyBorder="1" applyAlignment="1" applyProtection="1">
      <alignment horizontal="left" vertical="center"/>
    </xf>
    <xf numFmtId="181" fontId="4" fillId="0" borderId="0" xfId="0" applyNumberFormat="1" applyFont="1" applyFill="1" applyBorder="1" applyAlignment="1" applyProtection="1">
      <alignment horizontal="right" vertical="center"/>
    </xf>
    <xf numFmtId="178" fontId="4" fillId="0" borderId="0" xfId="0" applyNumberFormat="1" applyFont="1" applyFill="1" applyBorder="1" applyAlignment="1" applyProtection="1">
      <alignment horizontal="right" vertical="center"/>
    </xf>
    <xf numFmtId="179" fontId="4" fillId="0" borderId="0" xfId="0" applyNumberFormat="1" applyFont="1" applyFill="1" applyBorder="1" applyAlignment="1" applyProtection="1">
      <alignment horizontal="right" vertical="center"/>
    </xf>
    <xf numFmtId="179" fontId="4" fillId="0" borderId="0" xfId="0" applyNumberFormat="1" applyFont="1" applyFill="1" applyBorder="1" applyAlignment="1" applyProtection="1">
      <alignment horizontal="left" vertical="center"/>
    </xf>
    <xf numFmtId="0" fontId="4" fillId="0" borderId="0" xfId="0" applyFont="1" applyFill="1" applyProtection="1">
      <alignment vertical="center"/>
    </xf>
    <xf numFmtId="181" fontId="4" fillId="0" borderId="0" xfId="0" applyNumberFormat="1" applyFont="1" applyBorder="1" applyProtection="1">
      <alignment vertical="center"/>
    </xf>
    <xf numFmtId="0" fontId="4" fillId="0" borderId="0" xfId="0" quotePrefix="1" applyNumberFormat="1" applyFont="1" applyBorder="1" applyAlignment="1" applyProtection="1">
      <alignment horizontal="left" vertical="center"/>
    </xf>
    <xf numFmtId="178" fontId="4" fillId="0" borderId="0" xfId="0" applyNumberFormat="1" applyFont="1" applyBorder="1" applyAlignment="1" applyProtection="1">
      <alignment horizontal="left" vertical="center"/>
    </xf>
    <xf numFmtId="177" fontId="4" fillId="0" borderId="0" xfId="0" applyNumberFormat="1" applyFont="1" applyBorder="1" applyProtection="1">
      <alignment vertical="center"/>
    </xf>
    <xf numFmtId="184" fontId="4" fillId="0" borderId="0" xfId="0" applyNumberFormat="1" applyFont="1" applyBorder="1" applyAlignment="1" applyProtection="1">
      <alignment horizontal="left" vertical="center"/>
    </xf>
    <xf numFmtId="182" fontId="4" fillId="0" borderId="0" xfId="0" applyNumberFormat="1" applyFont="1" applyBorder="1" applyAlignment="1" applyProtection="1">
      <alignment horizontal="left" vertical="center"/>
    </xf>
    <xf numFmtId="183" fontId="4" fillId="0" borderId="0" xfId="0" applyNumberFormat="1"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Fill="1" applyBorder="1" applyAlignment="1" applyProtection="1">
      <alignment vertical="center"/>
    </xf>
    <xf numFmtId="0" fontId="4" fillId="0" borderId="7" xfId="0" applyFont="1" applyFill="1" applyBorder="1" applyAlignment="1" applyProtection="1">
      <alignment vertical="center" wrapText="1"/>
    </xf>
    <xf numFmtId="0" fontId="8" fillId="0" borderId="0" xfId="0" applyFont="1" applyAlignment="1" applyProtection="1">
      <alignment vertical="center" wrapText="1"/>
    </xf>
    <xf numFmtId="0" fontId="3" fillId="0" borderId="0" xfId="0" applyFont="1" applyFill="1" applyAlignment="1" applyProtection="1">
      <alignment horizontal="center" vertical="center"/>
    </xf>
    <xf numFmtId="0" fontId="36" fillId="0" borderId="41" xfId="0" applyFont="1" applyBorder="1" applyAlignment="1" applyProtection="1">
      <alignment vertical="center"/>
    </xf>
    <xf numFmtId="0" fontId="45" fillId="0" borderId="6" xfId="0" applyFont="1" applyFill="1" applyBorder="1" applyAlignment="1" applyProtection="1">
      <alignment vertical="center" wrapText="1"/>
    </xf>
    <xf numFmtId="0" fontId="45" fillId="0" borderId="15" xfId="0" applyFont="1" applyFill="1" applyBorder="1" applyAlignment="1" applyProtection="1">
      <alignment vertical="center" wrapText="1"/>
    </xf>
    <xf numFmtId="0" fontId="31" fillId="0" borderId="0" xfId="0" applyFont="1" applyAlignment="1" applyProtection="1">
      <alignment vertical="center" wrapText="1"/>
      <protection locked="0"/>
    </xf>
    <xf numFmtId="0" fontId="50" fillId="0" borderId="0" xfId="1" applyFont="1" applyFill="1" applyProtection="1">
      <alignment vertical="center"/>
      <protection locked="0"/>
    </xf>
    <xf numFmtId="0" fontId="50" fillId="0" borderId="0" xfId="1" applyFont="1" applyFill="1">
      <alignment vertical="center"/>
    </xf>
    <xf numFmtId="0" fontId="50" fillId="0" borderId="0" xfId="1" quotePrefix="1" applyFont="1" applyFill="1" applyProtection="1">
      <alignment vertical="center"/>
      <protection locked="0"/>
    </xf>
    <xf numFmtId="0" fontId="51" fillId="0" borderId="0" xfId="0" applyFont="1" applyFill="1">
      <alignment vertical="center"/>
    </xf>
    <xf numFmtId="0" fontId="52" fillId="0" borderId="0" xfId="0" applyFont="1" applyFill="1">
      <alignment vertical="center"/>
    </xf>
    <xf numFmtId="0" fontId="52" fillId="0" borderId="0" xfId="0" applyFont="1" applyFill="1" applyProtection="1">
      <alignment vertical="center"/>
      <protection locked="0"/>
    </xf>
    <xf numFmtId="0" fontId="53" fillId="0" borderId="0" xfId="1" applyFont="1" applyFill="1" applyProtection="1">
      <alignment vertical="center"/>
    </xf>
    <xf numFmtId="0" fontId="54" fillId="0" borderId="0" xfId="1" applyFont="1" applyFill="1">
      <alignment vertical="center"/>
    </xf>
    <xf numFmtId="0" fontId="49" fillId="0" borderId="0" xfId="1" applyFont="1" applyFill="1" applyProtection="1">
      <alignment vertical="center"/>
      <protection locked="0"/>
    </xf>
    <xf numFmtId="0" fontId="55" fillId="0" borderId="0" xfId="0" applyFont="1" applyFill="1" applyProtection="1">
      <alignment vertical="center"/>
    </xf>
    <xf numFmtId="0" fontId="27" fillId="0" borderId="0" xfId="0" applyFont="1" applyFill="1" applyBorder="1" applyAlignment="1"/>
    <xf numFmtId="0" fontId="27" fillId="0" borderId="1" xfId="0" applyFont="1" applyFill="1" applyBorder="1">
      <alignment vertical="center"/>
    </xf>
    <xf numFmtId="0" fontId="18" fillId="0" borderId="0" xfId="0" applyFont="1" applyFill="1" applyAlignment="1">
      <alignment vertical="center"/>
    </xf>
    <xf numFmtId="0" fontId="18" fillId="0" borderId="0" xfId="0" applyFont="1" applyFill="1" applyBorder="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vertical="center"/>
    </xf>
    <xf numFmtId="0" fontId="18" fillId="0" borderId="0" xfId="0" applyFont="1" applyFill="1" applyBorder="1" applyAlignment="1">
      <alignment vertical="center"/>
    </xf>
    <xf numFmtId="0" fontId="58" fillId="0" borderId="0" xfId="0" applyFont="1" applyFill="1" applyAlignment="1">
      <alignment vertical="center"/>
    </xf>
    <xf numFmtId="0" fontId="58" fillId="0" borderId="0" xfId="0" applyFont="1" applyFill="1" applyBorder="1" applyAlignment="1">
      <alignment vertical="center"/>
    </xf>
    <xf numFmtId="0" fontId="11" fillId="0" borderId="0" xfId="0" applyFont="1" applyFill="1" applyBorder="1" applyAlignment="1">
      <alignment vertical="center"/>
    </xf>
    <xf numFmtId="0" fontId="58" fillId="0" borderId="0" xfId="0" applyFont="1" applyFill="1" applyAlignment="1">
      <alignment horizontal="left" vertical="center"/>
    </xf>
    <xf numFmtId="0" fontId="18" fillId="0" borderId="0" xfId="0" applyFont="1" applyFill="1" applyAlignment="1">
      <alignment horizontal="left" vertical="center"/>
    </xf>
    <xf numFmtId="0" fontId="59" fillId="0" borderId="6" xfId="0" applyFont="1" applyFill="1" applyBorder="1" applyAlignment="1" applyProtection="1">
      <alignment vertical="center" wrapText="1"/>
    </xf>
    <xf numFmtId="0" fontId="3" fillId="0" borderId="15"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4" fillId="0" borderId="15"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top" wrapText="1"/>
      <protection locked="0"/>
    </xf>
    <xf numFmtId="0" fontId="5" fillId="0" borderId="15"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3" xfId="0" applyFont="1" applyBorder="1" applyAlignment="1" applyProtection="1">
      <alignment horizontal="center" vertical="center"/>
    </xf>
    <xf numFmtId="0" fontId="31" fillId="0" borderId="4" xfId="0" applyFont="1" applyFill="1" applyBorder="1" applyAlignment="1" applyProtection="1">
      <alignment horizontal="center" vertical="center" wrapText="1"/>
    </xf>
    <xf numFmtId="0" fontId="8" fillId="0" borderId="15" xfId="0" applyFont="1" applyBorder="1" applyAlignment="1" applyProtection="1">
      <alignment horizontal="left" vertical="center" wrapText="1" indent="1"/>
    </xf>
    <xf numFmtId="0" fontId="8" fillId="0" borderId="13" xfId="0" applyFont="1" applyBorder="1" applyAlignment="1" applyProtection="1">
      <alignment horizontal="left" vertical="center" wrapText="1" indent="1"/>
    </xf>
    <xf numFmtId="0" fontId="8" fillId="0" borderId="14" xfId="0" applyFont="1" applyBorder="1" applyAlignment="1" applyProtection="1">
      <alignment horizontal="left" vertical="center" wrapText="1" indent="1"/>
    </xf>
    <xf numFmtId="0" fontId="31" fillId="0" borderId="10" xfId="0" applyFont="1" applyFill="1" applyBorder="1" applyAlignment="1" applyProtection="1">
      <alignment vertical="center" wrapText="1"/>
      <protection locked="0"/>
    </xf>
    <xf numFmtId="0" fontId="31" fillId="0" borderId="11" xfId="0" applyFont="1" applyFill="1" applyBorder="1" applyAlignment="1" applyProtection="1">
      <alignment vertical="center" wrapText="1"/>
      <protection locked="0"/>
    </xf>
    <xf numFmtId="0" fontId="31" fillId="0" borderId="12" xfId="0" applyFont="1" applyFill="1" applyBorder="1" applyAlignment="1" applyProtection="1">
      <alignment vertical="center" wrapText="1"/>
      <protection locked="0"/>
    </xf>
    <xf numFmtId="0" fontId="4" fillId="0" borderId="6" xfId="0" applyFont="1" applyBorder="1" applyAlignment="1" applyProtection="1">
      <alignment horizontal="left" vertical="center" wrapText="1"/>
    </xf>
    <xf numFmtId="56" fontId="4" fillId="0" borderId="15" xfId="0" applyNumberFormat="1" applyFont="1" applyFill="1" applyBorder="1" applyAlignment="1" applyProtection="1">
      <alignment vertical="center" wrapText="1"/>
    </xf>
    <xf numFmtId="56" fontId="4" fillId="0" borderId="13" xfId="0" applyNumberFormat="1" applyFont="1" applyFill="1" applyBorder="1" applyAlignment="1" applyProtection="1">
      <alignment vertical="center" wrapText="1"/>
    </xf>
    <xf numFmtId="56" fontId="4" fillId="0" borderId="14" xfId="0" applyNumberFormat="1" applyFont="1" applyFill="1" applyBorder="1" applyAlignment="1" applyProtection="1">
      <alignment vertical="center" wrapText="1"/>
    </xf>
    <xf numFmtId="49" fontId="31" fillId="5" borderId="10" xfId="0" applyNumberFormat="1" applyFont="1" applyFill="1" applyBorder="1" applyAlignment="1" applyProtection="1">
      <alignment horizontal="left" vertical="center" wrapText="1" indent="1"/>
      <protection locked="0"/>
    </xf>
    <xf numFmtId="49" fontId="31" fillId="5" borderId="11" xfId="0" applyNumberFormat="1" applyFont="1" applyFill="1" applyBorder="1" applyAlignment="1" applyProtection="1">
      <alignment horizontal="left" vertical="center" wrapText="1" indent="1"/>
      <protection locked="0"/>
    </xf>
    <xf numFmtId="49" fontId="31" fillId="5" borderId="12" xfId="0" applyNumberFormat="1" applyFont="1" applyFill="1" applyBorder="1" applyAlignment="1" applyProtection="1">
      <alignment horizontal="left" vertical="center" wrapText="1" indent="1"/>
      <protection locked="0"/>
    </xf>
    <xf numFmtId="176" fontId="31" fillId="2" borderId="10" xfId="0" applyNumberFormat="1" applyFont="1" applyFill="1" applyBorder="1" applyAlignment="1" applyProtection="1">
      <alignment horizontal="left" vertical="center" wrapText="1"/>
      <protection locked="0"/>
    </xf>
    <xf numFmtId="176" fontId="31" fillId="2" borderId="11" xfId="0" applyNumberFormat="1" applyFont="1" applyFill="1" applyBorder="1" applyAlignment="1" applyProtection="1">
      <alignment horizontal="left" vertical="center" wrapText="1"/>
      <protection locked="0"/>
    </xf>
    <xf numFmtId="176" fontId="31" fillId="2" borderId="12" xfId="0" applyNumberFormat="1" applyFont="1" applyFill="1" applyBorder="1" applyAlignment="1" applyProtection="1">
      <alignment horizontal="left" vertical="center" wrapText="1"/>
      <protection locked="0"/>
    </xf>
    <xf numFmtId="49" fontId="31" fillId="0" borderId="3" xfId="0" applyNumberFormat="1" applyFont="1" applyFill="1" applyBorder="1" applyAlignment="1" applyProtection="1">
      <alignment horizontal="center" vertical="center"/>
      <protection locked="0"/>
    </xf>
    <xf numFmtId="49" fontId="31" fillId="0" borderId="4" xfId="0" applyNumberFormat="1" applyFont="1" applyFill="1" applyBorder="1" applyAlignment="1" applyProtection="1">
      <alignment horizontal="center" vertical="center"/>
      <protection locked="0"/>
    </xf>
    <xf numFmtId="49" fontId="31" fillId="0" borderId="5" xfId="0" applyNumberFormat="1" applyFont="1" applyFill="1" applyBorder="1" applyAlignment="1" applyProtection="1">
      <alignment horizontal="center" vertical="center"/>
      <protection locked="0"/>
    </xf>
    <xf numFmtId="49" fontId="31" fillId="0" borderId="7" xfId="0" applyNumberFormat="1" applyFont="1" applyFill="1" applyBorder="1" applyAlignment="1" applyProtection="1">
      <alignment horizontal="center" vertical="center"/>
      <protection locked="0"/>
    </xf>
    <xf numFmtId="49" fontId="31" fillId="0" borderId="0" xfId="0" applyNumberFormat="1" applyFont="1" applyFill="1" applyBorder="1" applyAlignment="1" applyProtection="1">
      <alignment horizontal="center" vertical="center"/>
      <protection locked="0"/>
    </xf>
    <xf numFmtId="49" fontId="31" fillId="0" borderId="2" xfId="0" applyNumberFormat="1" applyFont="1" applyFill="1" applyBorder="1" applyAlignment="1" applyProtection="1">
      <alignment horizontal="center" vertical="center"/>
      <protection locked="0"/>
    </xf>
    <xf numFmtId="49" fontId="31" fillId="0" borderId="8" xfId="0" applyNumberFormat="1" applyFont="1" applyFill="1" applyBorder="1" applyAlignment="1" applyProtection="1">
      <alignment horizontal="center" vertical="center"/>
      <protection locked="0"/>
    </xf>
    <xf numFmtId="49" fontId="31" fillId="0" borderId="1" xfId="0" applyNumberFormat="1" applyFont="1" applyFill="1" applyBorder="1" applyAlignment="1" applyProtection="1">
      <alignment horizontal="center" vertical="center"/>
      <protection locked="0"/>
    </xf>
    <xf numFmtId="49" fontId="31" fillId="0" borderId="9" xfId="0" applyNumberFormat="1" applyFont="1" applyFill="1" applyBorder="1" applyAlignment="1" applyProtection="1">
      <alignment horizontal="center" vertical="center"/>
      <protection locked="0"/>
    </xf>
    <xf numFmtId="14" fontId="31" fillId="0" borderId="10" xfId="0" applyNumberFormat="1" applyFont="1" applyFill="1" applyBorder="1" applyAlignment="1" applyProtection="1">
      <alignment vertical="center" wrapText="1"/>
      <protection locked="0"/>
    </xf>
    <xf numFmtId="14" fontId="31" fillId="0" borderId="10" xfId="0" applyNumberFormat="1" applyFont="1" applyFill="1" applyBorder="1" applyAlignment="1" applyProtection="1">
      <alignment horizontal="left" vertical="center" wrapText="1"/>
      <protection locked="0"/>
    </xf>
    <xf numFmtId="14" fontId="31" fillId="0" borderId="11" xfId="0" applyNumberFormat="1" applyFont="1" applyFill="1" applyBorder="1" applyAlignment="1" applyProtection="1">
      <alignment horizontal="left" vertical="center" wrapText="1"/>
      <protection locked="0"/>
    </xf>
    <xf numFmtId="14" fontId="31" fillId="0" borderId="12" xfId="0" applyNumberFormat="1" applyFont="1" applyFill="1" applyBorder="1" applyAlignment="1" applyProtection="1">
      <alignment horizontal="left" vertical="center" wrapText="1"/>
      <protection locked="0"/>
    </xf>
    <xf numFmtId="14" fontId="31" fillId="6" borderId="10" xfId="0" applyNumberFormat="1" applyFont="1" applyFill="1" applyBorder="1" applyAlignment="1" applyProtection="1">
      <alignment horizontal="left" vertical="center" wrapText="1"/>
      <protection locked="0"/>
    </xf>
    <xf numFmtId="14" fontId="31" fillId="6" borderId="11" xfId="0" applyNumberFormat="1" applyFont="1" applyFill="1" applyBorder="1" applyAlignment="1" applyProtection="1">
      <alignment horizontal="left" vertical="center" wrapText="1"/>
      <protection locked="0"/>
    </xf>
    <xf numFmtId="14" fontId="31" fillId="6" borderId="12" xfId="0" applyNumberFormat="1" applyFont="1" applyFill="1" applyBorder="1" applyAlignment="1" applyProtection="1">
      <alignment horizontal="left" vertical="center" wrapText="1"/>
      <protection locked="0"/>
    </xf>
    <xf numFmtId="0" fontId="31" fillId="4" borderId="10" xfId="0" applyFont="1" applyFill="1" applyBorder="1" applyAlignment="1" applyProtection="1">
      <alignment horizontal="left" vertical="center" wrapText="1" indent="1"/>
      <protection locked="0"/>
    </xf>
    <xf numFmtId="0" fontId="31" fillId="4" borderId="11" xfId="0" applyFont="1" applyFill="1" applyBorder="1" applyAlignment="1" applyProtection="1">
      <alignment horizontal="left" vertical="center" wrapText="1" indent="1"/>
      <protection locked="0"/>
    </xf>
    <xf numFmtId="0" fontId="31" fillId="4" borderId="12" xfId="0" applyFont="1" applyFill="1" applyBorder="1" applyAlignment="1" applyProtection="1">
      <alignment horizontal="left" vertical="center" wrapText="1" indent="1"/>
      <protection locked="0"/>
    </xf>
    <xf numFmtId="0" fontId="31" fillId="4" borderId="10" xfId="0" applyFont="1" applyFill="1" applyBorder="1" applyAlignment="1" applyProtection="1">
      <alignment vertical="center" wrapText="1"/>
      <protection locked="0"/>
    </xf>
    <xf numFmtId="0" fontId="31" fillId="4" borderId="11" xfId="0" applyFont="1" applyFill="1" applyBorder="1" applyAlignment="1" applyProtection="1">
      <alignment vertical="center" wrapText="1"/>
      <protection locked="0"/>
    </xf>
    <xf numFmtId="0" fontId="31" fillId="4" borderId="12" xfId="0"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2" xfId="0" applyBorder="1" applyAlignment="1" applyProtection="1">
      <alignment vertical="center" wrapText="1"/>
      <protection locked="0"/>
    </xf>
    <xf numFmtId="0" fontId="31" fillId="6" borderId="10" xfId="0" applyFont="1" applyFill="1" applyBorder="1" applyAlignment="1" applyProtection="1">
      <alignment vertical="center" wrapText="1"/>
      <protection locked="0"/>
    </xf>
    <xf numFmtId="0" fontId="31" fillId="6" borderId="11" xfId="0" applyFont="1" applyFill="1" applyBorder="1" applyAlignment="1" applyProtection="1">
      <alignment vertical="center" wrapText="1"/>
      <protection locked="0"/>
    </xf>
    <xf numFmtId="0" fontId="31" fillId="6" borderId="12" xfId="0" applyFont="1" applyFill="1" applyBorder="1" applyAlignment="1" applyProtection="1">
      <alignment vertical="center" wrapText="1"/>
      <protection locked="0"/>
    </xf>
    <xf numFmtId="0" fontId="31" fillId="0" borderId="10" xfId="0" applyFont="1" applyFill="1" applyBorder="1" applyAlignment="1" applyProtection="1">
      <alignment horizontal="left" vertical="center" wrapText="1" indent="1"/>
      <protection locked="0"/>
    </xf>
    <xf numFmtId="0" fontId="31" fillId="0" borderId="11" xfId="0" applyFont="1" applyFill="1" applyBorder="1" applyAlignment="1" applyProtection="1">
      <alignment horizontal="left" vertical="center" wrapText="1" indent="1"/>
      <protection locked="0"/>
    </xf>
    <xf numFmtId="0" fontId="31" fillId="0" borderId="12" xfId="0" applyFont="1" applyFill="1" applyBorder="1" applyAlignment="1" applyProtection="1">
      <alignment horizontal="left" vertical="center" wrapText="1" indent="1"/>
      <protection locked="0"/>
    </xf>
    <xf numFmtId="0" fontId="6" fillId="4" borderId="3" xfId="0" applyFont="1" applyFill="1" applyBorder="1" applyAlignment="1" applyProtection="1">
      <alignment vertical="center" wrapText="1"/>
      <protection locked="0"/>
    </xf>
    <xf numFmtId="0" fontId="6" fillId="4" borderId="4" xfId="0" applyFont="1" applyFill="1" applyBorder="1" applyAlignment="1" applyProtection="1">
      <alignment vertical="center" wrapText="1"/>
      <protection locked="0"/>
    </xf>
    <xf numFmtId="0" fontId="6" fillId="4" borderId="5" xfId="0" applyFont="1" applyFill="1" applyBorder="1" applyAlignment="1" applyProtection="1">
      <alignment vertical="center" wrapText="1"/>
      <protection locked="0"/>
    </xf>
    <xf numFmtId="0" fontId="6" fillId="4" borderId="8" xfId="0" applyFont="1" applyFill="1" applyBorder="1" applyAlignment="1" applyProtection="1">
      <alignment vertical="center" wrapText="1"/>
      <protection locked="0"/>
    </xf>
    <xf numFmtId="0" fontId="6" fillId="4" borderId="1" xfId="0" applyFont="1" applyFill="1" applyBorder="1" applyAlignment="1" applyProtection="1">
      <alignment vertical="center" wrapText="1"/>
      <protection locked="0"/>
    </xf>
    <xf numFmtId="0" fontId="6" fillId="4" borderId="9" xfId="0" applyFont="1" applyFill="1" applyBorder="1" applyAlignment="1" applyProtection="1">
      <alignment vertical="center" wrapText="1"/>
      <protection locked="0"/>
    </xf>
    <xf numFmtId="49" fontId="31" fillId="0" borderId="3" xfId="0" applyNumberFormat="1" applyFont="1" applyFill="1" applyBorder="1" applyAlignment="1" applyProtection="1">
      <alignment horizontal="left" vertical="center" indent="4"/>
      <protection locked="0"/>
    </xf>
    <xf numFmtId="49" fontId="31" fillId="0" borderId="4" xfId="0" applyNumberFormat="1" applyFont="1" applyFill="1" applyBorder="1" applyAlignment="1" applyProtection="1">
      <alignment horizontal="left" vertical="center" indent="4"/>
      <protection locked="0"/>
    </xf>
    <xf numFmtId="49" fontId="31" fillId="0" borderId="5" xfId="0" applyNumberFormat="1" applyFont="1" applyFill="1" applyBorder="1" applyAlignment="1" applyProtection="1">
      <alignment horizontal="left" vertical="center" indent="4"/>
      <protection locked="0"/>
    </xf>
    <xf numFmtId="49" fontId="31" fillId="0" borderId="7" xfId="0" applyNumberFormat="1" applyFont="1" applyFill="1" applyBorder="1" applyAlignment="1" applyProtection="1">
      <alignment horizontal="left" vertical="center" indent="4"/>
      <protection locked="0"/>
    </xf>
    <xf numFmtId="49" fontId="31" fillId="0" borderId="0" xfId="0" applyNumberFormat="1" applyFont="1" applyFill="1" applyBorder="1" applyAlignment="1" applyProtection="1">
      <alignment horizontal="left" vertical="center" indent="4"/>
      <protection locked="0"/>
    </xf>
    <xf numFmtId="49" fontId="31" fillId="0" borderId="2" xfId="0" applyNumberFormat="1" applyFont="1" applyFill="1" applyBorder="1" applyAlignment="1" applyProtection="1">
      <alignment horizontal="left" vertical="center" indent="4"/>
      <protection locked="0"/>
    </xf>
    <xf numFmtId="49" fontId="31" fillId="0" borderId="8" xfId="0" applyNumberFormat="1" applyFont="1" applyFill="1" applyBorder="1" applyAlignment="1" applyProtection="1">
      <alignment horizontal="left" vertical="center" indent="4"/>
      <protection locked="0"/>
    </xf>
    <xf numFmtId="49" fontId="31" fillId="0" borderId="1" xfId="0" applyNumberFormat="1" applyFont="1" applyFill="1" applyBorder="1" applyAlignment="1" applyProtection="1">
      <alignment horizontal="left" vertical="center" indent="4"/>
      <protection locked="0"/>
    </xf>
    <xf numFmtId="49" fontId="31" fillId="0" borderId="9" xfId="0" applyNumberFormat="1" applyFont="1" applyFill="1" applyBorder="1" applyAlignment="1" applyProtection="1">
      <alignment horizontal="left" vertical="center" indent="4"/>
      <protection locked="0"/>
    </xf>
    <xf numFmtId="0" fontId="8" fillId="0" borderId="6"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5" fillId="0" borderId="6" xfId="0" applyFont="1" applyBorder="1" applyAlignment="1" applyProtection="1">
      <alignment horizontal="center" vertical="center" wrapText="1"/>
    </xf>
    <xf numFmtId="0" fontId="4" fillId="0" borderId="6" xfId="0" applyFont="1" applyBorder="1" applyAlignment="1" applyProtection="1">
      <alignment horizontal="center" vertical="center" textRotation="255" wrapText="1"/>
    </xf>
    <xf numFmtId="0" fontId="4" fillId="0" borderId="15" xfId="0" applyFont="1" applyBorder="1" applyAlignment="1" applyProtection="1">
      <alignment horizontal="center" vertical="center" textRotation="255" wrapText="1"/>
    </xf>
    <xf numFmtId="56" fontId="4" fillId="0" borderId="6" xfId="0" applyNumberFormat="1" applyFont="1" applyFill="1" applyBorder="1" applyAlignment="1" applyProtection="1">
      <alignment horizontal="left" vertical="center" wrapText="1"/>
    </xf>
    <xf numFmtId="0" fontId="4" fillId="0" borderId="13" xfId="0" applyFont="1" applyBorder="1" applyAlignment="1" applyProtection="1">
      <alignment horizontal="center" vertical="center" textRotation="255" wrapText="1"/>
    </xf>
    <xf numFmtId="0" fontId="4" fillId="0" borderId="14" xfId="0" applyFont="1" applyBorder="1" applyAlignment="1" applyProtection="1">
      <alignment horizontal="center" vertical="center" textRotation="255" wrapText="1"/>
    </xf>
    <xf numFmtId="0" fontId="4" fillId="0" borderId="6" xfId="0" applyFont="1" applyBorder="1" applyAlignment="1" applyProtection="1">
      <alignment horizontal="left" vertical="center"/>
    </xf>
    <xf numFmtId="49" fontId="31" fillId="0" borderId="10" xfId="0" applyNumberFormat="1" applyFont="1" applyFill="1" applyBorder="1" applyAlignment="1" applyProtection="1">
      <alignment vertical="center" wrapText="1"/>
      <protection locked="0"/>
    </xf>
    <xf numFmtId="49" fontId="31" fillId="0" borderId="11" xfId="0" applyNumberFormat="1" applyFont="1" applyFill="1" applyBorder="1" applyAlignment="1" applyProtection="1">
      <alignment vertical="center" wrapText="1"/>
      <protection locked="0"/>
    </xf>
    <xf numFmtId="49" fontId="31" fillId="0" borderId="12" xfId="0" applyNumberFormat="1" applyFont="1" applyFill="1" applyBorder="1" applyAlignment="1" applyProtection="1">
      <alignment vertical="center" wrapText="1"/>
      <protection locked="0"/>
    </xf>
    <xf numFmtId="0" fontId="31" fillId="4" borderId="10" xfId="0" applyFont="1" applyFill="1" applyBorder="1" applyAlignment="1" applyProtection="1">
      <alignment horizontal="center" vertical="center" wrapText="1"/>
      <protection locked="0"/>
    </xf>
    <xf numFmtId="0" fontId="31" fillId="4" borderId="11" xfId="0" applyFont="1" applyFill="1" applyBorder="1" applyAlignment="1" applyProtection="1">
      <alignment horizontal="center" vertical="center" wrapText="1"/>
      <protection locked="0"/>
    </xf>
    <xf numFmtId="0" fontId="31" fillId="4" borderId="12" xfId="0" applyFont="1" applyFill="1" applyBorder="1" applyAlignment="1" applyProtection="1">
      <alignment horizontal="center" vertical="center" wrapText="1"/>
      <protection locked="0"/>
    </xf>
    <xf numFmtId="0" fontId="31" fillId="4" borderId="8" xfId="0" applyFont="1" applyFill="1" applyBorder="1" applyAlignment="1" applyProtection="1">
      <alignment vertical="center" wrapText="1"/>
      <protection locked="0"/>
    </xf>
    <xf numFmtId="0" fontId="31" fillId="4" borderId="1" xfId="0" applyFont="1" applyFill="1" applyBorder="1" applyAlignment="1" applyProtection="1">
      <alignment vertical="center" wrapText="1"/>
      <protection locked="0"/>
    </xf>
    <xf numFmtId="0" fontId="31" fillId="4" borderId="9" xfId="0" applyFont="1" applyFill="1" applyBorder="1" applyAlignment="1" applyProtection="1">
      <alignment vertical="center" wrapText="1"/>
      <protection locked="0"/>
    </xf>
    <xf numFmtId="180" fontId="31" fillId="5" borderId="11" xfId="0" applyNumberFormat="1" applyFont="1" applyFill="1" applyBorder="1" applyAlignment="1" applyProtection="1">
      <alignment horizontal="left" vertical="center" wrapText="1"/>
    </xf>
    <xf numFmtId="180" fontId="31" fillId="5" borderId="12" xfId="0" applyNumberFormat="1" applyFont="1" applyFill="1" applyBorder="1" applyAlignment="1" applyProtection="1">
      <alignment horizontal="left" vertical="center" wrapText="1"/>
    </xf>
    <xf numFmtId="180" fontId="31" fillId="5" borderId="10" xfId="0" applyNumberFormat="1" applyFont="1" applyFill="1" applyBorder="1" applyAlignment="1" applyProtection="1">
      <alignment horizontal="center" vertical="center" wrapText="1"/>
      <protection locked="0"/>
    </xf>
    <xf numFmtId="180" fontId="31" fillId="5" borderId="11" xfId="0" applyNumberFormat="1" applyFont="1" applyFill="1" applyBorder="1" applyAlignment="1" applyProtection="1">
      <alignment horizontal="center" vertical="center" wrapText="1"/>
      <protection locked="0"/>
    </xf>
    <xf numFmtId="0" fontId="31" fillId="5" borderId="11" xfId="0" applyFont="1" applyFill="1" applyBorder="1" applyAlignment="1" applyProtection="1">
      <alignment horizontal="left" vertical="center" wrapText="1"/>
    </xf>
    <xf numFmtId="0" fontId="31" fillId="5" borderId="12" xfId="0" applyFont="1" applyFill="1" applyBorder="1" applyAlignment="1" applyProtection="1">
      <alignment horizontal="left" vertical="center" wrapText="1"/>
    </xf>
    <xf numFmtId="0" fontId="31" fillId="5" borderId="10" xfId="0" applyFont="1" applyFill="1" applyBorder="1" applyAlignment="1" applyProtection="1">
      <alignment horizontal="center" vertical="center" wrapText="1"/>
      <protection locked="0"/>
    </xf>
    <xf numFmtId="0" fontId="31" fillId="5" borderId="11" xfId="0" applyFont="1" applyFill="1" applyBorder="1" applyAlignment="1" applyProtection="1">
      <alignment horizontal="center" vertical="center" wrapText="1"/>
      <protection locked="0"/>
    </xf>
    <xf numFmtId="0" fontId="31" fillId="0" borderId="6" xfId="0" applyFont="1" applyFill="1" applyBorder="1" applyAlignment="1" applyProtection="1">
      <alignment vertical="center" wrapText="1"/>
      <protection locked="0"/>
    </xf>
    <xf numFmtId="0" fontId="8" fillId="0" borderId="15"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4" fillId="0" borderId="14" xfId="0" applyFont="1" applyBorder="1" applyAlignment="1" applyProtection="1">
      <alignment horizontal="left" vertical="center"/>
    </xf>
    <xf numFmtId="0" fontId="8" fillId="0" borderId="15" xfId="0" applyFont="1" applyBorder="1" applyAlignment="1" applyProtection="1">
      <alignment horizontal="left" vertical="center" wrapText="1"/>
    </xf>
    <xf numFmtId="0" fontId="8" fillId="0" borderId="13" xfId="0" applyFont="1" applyBorder="1" applyAlignment="1" applyProtection="1">
      <alignment horizontal="left" vertical="center" wrapText="1"/>
    </xf>
    <xf numFmtId="0" fontId="8" fillId="0" borderId="14" xfId="0" applyFont="1" applyBorder="1" applyAlignment="1" applyProtection="1">
      <alignment horizontal="left" vertical="center" wrapText="1"/>
    </xf>
    <xf numFmtId="49" fontId="31" fillId="4" borderId="10" xfId="0" applyNumberFormat="1" applyFont="1" applyFill="1" applyBorder="1" applyProtection="1">
      <alignment vertical="center"/>
      <protection locked="0"/>
    </xf>
    <xf numFmtId="49" fontId="31" fillId="4" borderId="11" xfId="0" applyNumberFormat="1" applyFont="1" applyFill="1" applyBorder="1" applyProtection="1">
      <alignment vertical="center"/>
      <protection locked="0"/>
    </xf>
    <xf numFmtId="49" fontId="31" fillId="4" borderId="12" xfId="0" applyNumberFormat="1" applyFont="1" applyFill="1" applyBorder="1" applyProtection="1">
      <alignment vertical="center"/>
      <protection locked="0"/>
    </xf>
    <xf numFmtId="0" fontId="5" fillId="0" borderId="15"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31" fillId="0" borderId="11" xfId="0" applyFont="1" applyFill="1" applyBorder="1" applyAlignment="1" applyProtection="1">
      <alignment horizontal="left" vertical="center" wrapText="1"/>
      <protection locked="0"/>
    </xf>
    <xf numFmtId="0" fontId="31" fillId="0" borderId="10" xfId="0" applyFont="1" applyFill="1" applyBorder="1" applyAlignment="1" applyProtection="1">
      <alignment horizontal="center" vertical="center" wrapText="1"/>
      <protection locked="0"/>
    </xf>
    <xf numFmtId="0" fontId="31" fillId="0" borderId="11" xfId="0" applyFont="1" applyFill="1" applyBorder="1" applyAlignment="1" applyProtection="1">
      <alignment horizontal="center" vertical="center" wrapText="1"/>
      <protection locked="0"/>
    </xf>
    <xf numFmtId="0" fontId="31" fillId="0" borderId="12" xfId="0" applyFont="1" applyFill="1" applyBorder="1" applyAlignment="1" applyProtection="1">
      <alignment horizontal="center" vertical="center" wrapText="1"/>
      <protection locked="0"/>
    </xf>
    <xf numFmtId="0" fontId="4" fillId="0" borderId="10" xfId="0" applyFont="1" applyBorder="1" applyAlignment="1" applyProtection="1">
      <alignment horizontal="center" vertical="center"/>
    </xf>
    <xf numFmtId="0" fontId="4" fillId="0" borderId="12" xfId="0" applyFont="1" applyBorder="1" applyAlignment="1" applyProtection="1">
      <alignment horizontal="center" vertical="center"/>
    </xf>
    <xf numFmtId="0" fontId="31" fillId="0" borderId="3" xfId="0" applyFont="1" applyBorder="1" applyAlignment="1" applyProtection="1">
      <alignment horizontal="center" vertical="center"/>
    </xf>
    <xf numFmtId="0" fontId="31" fillId="0" borderId="5" xfId="0" applyFont="1" applyBorder="1" applyAlignment="1" applyProtection="1">
      <alignment horizontal="center" vertical="center"/>
    </xf>
    <xf numFmtId="0" fontId="31" fillId="0" borderId="7" xfId="0" applyFont="1" applyBorder="1" applyAlignment="1" applyProtection="1">
      <alignment horizontal="center" vertical="center"/>
    </xf>
    <xf numFmtId="0" fontId="31" fillId="0" borderId="2" xfId="0" applyFont="1" applyBorder="1" applyAlignment="1" applyProtection="1">
      <alignment horizontal="center" vertical="center"/>
    </xf>
    <xf numFmtId="0" fontId="31" fillId="0" borderId="8" xfId="0" applyFont="1" applyBorder="1" applyAlignment="1" applyProtection="1">
      <alignment horizontal="center" vertical="center"/>
    </xf>
    <xf numFmtId="0" fontId="31" fillId="0" borderId="9" xfId="0" applyFont="1" applyBorder="1" applyAlignment="1" applyProtection="1">
      <alignment horizontal="center" vertical="center"/>
    </xf>
    <xf numFmtId="0" fontId="42" fillId="0" borderId="6" xfId="0" applyFont="1" applyFill="1" applyBorder="1" applyAlignment="1" applyProtection="1">
      <alignment horizontal="right" vertical="center"/>
    </xf>
    <xf numFmtId="0" fontId="5" fillId="0" borderId="6" xfId="0" applyFont="1" applyBorder="1" applyAlignment="1" applyProtection="1">
      <alignment horizontal="left" vertical="center" wrapText="1"/>
    </xf>
    <xf numFmtId="0" fontId="31" fillId="0" borderId="3" xfId="0" applyFont="1" applyBorder="1" applyAlignment="1" applyProtection="1">
      <alignment horizontal="center" vertical="center" wrapText="1"/>
    </xf>
    <xf numFmtId="0" fontId="31" fillId="0" borderId="5" xfId="0" applyFont="1" applyBorder="1" applyAlignment="1" applyProtection="1">
      <alignment horizontal="center" vertical="center" wrapText="1"/>
    </xf>
    <xf numFmtId="0" fontId="31" fillId="0" borderId="7" xfId="0" applyFont="1" applyBorder="1" applyAlignment="1" applyProtection="1">
      <alignment horizontal="center" vertical="center" wrapText="1"/>
    </xf>
    <xf numFmtId="0" fontId="31" fillId="0" borderId="2" xfId="0" applyFont="1" applyBorder="1" applyAlignment="1" applyProtection="1">
      <alignment horizontal="center" vertical="center" wrapText="1"/>
    </xf>
    <xf numFmtId="0" fontId="31" fillId="0" borderId="8" xfId="0" applyFont="1" applyBorder="1" applyAlignment="1" applyProtection="1">
      <alignment horizontal="center" vertical="center" wrapText="1"/>
    </xf>
    <xf numFmtId="0" fontId="31"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49" fontId="31" fillId="5" borderId="10" xfId="0" applyNumberFormat="1" applyFont="1" applyFill="1" applyBorder="1" applyAlignment="1" applyProtection="1">
      <alignment horizontal="left" vertical="center" indent="1"/>
      <protection locked="0"/>
    </xf>
    <xf numFmtId="49" fontId="31" fillId="5" borderId="11" xfId="0" applyNumberFormat="1" applyFont="1" applyFill="1" applyBorder="1" applyAlignment="1" applyProtection="1">
      <alignment horizontal="left" vertical="center" indent="1"/>
      <protection locked="0"/>
    </xf>
    <xf numFmtId="49" fontId="31" fillId="5" borderId="12" xfId="0" applyNumberFormat="1" applyFont="1" applyFill="1" applyBorder="1" applyAlignment="1" applyProtection="1">
      <alignment horizontal="left" vertical="center" indent="1"/>
      <protection locked="0"/>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5" borderId="10" xfId="0" applyFont="1" applyFill="1" applyBorder="1" applyAlignment="1" applyProtection="1">
      <alignment horizontal="left" vertical="center" wrapText="1" indent="1"/>
      <protection locked="0"/>
    </xf>
    <xf numFmtId="0" fontId="31" fillId="5" borderId="11" xfId="0" applyFont="1" applyFill="1" applyBorder="1" applyAlignment="1" applyProtection="1">
      <alignment horizontal="left" vertical="center" wrapText="1" indent="1"/>
      <protection locked="0"/>
    </xf>
    <xf numFmtId="0" fontId="31" fillId="5" borderId="12" xfId="0" applyFont="1" applyFill="1" applyBorder="1" applyAlignment="1" applyProtection="1">
      <alignment horizontal="left" vertical="center" wrapText="1" indent="1"/>
      <protection locked="0"/>
    </xf>
    <xf numFmtId="0" fontId="31" fillId="0" borderId="10" xfId="0" applyFont="1" applyFill="1" applyBorder="1" applyAlignment="1">
      <alignment vertical="center" wrapText="1"/>
    </xf>
    <xf numFmtId="0" fontId="31" fillId="0" borderId="11" xfId="0" applyFont="1" applyFill="1" applyBorder="1" applyAlignment="1">
      <alignment vertical="center" wrapText="1"/>
    </xf>
    <xf numFmtId="0" fontId="31" fillId="0" borderId="12" xfId="0" applyFont="1" applyFill="1" applyBorder="1" applyAlignment="1">
      <alignment vertical="center" wrapText="1"/>
    </xf>
    <xf numFmtId="14" fontId="31" fillId="5" borderId="10" xfId="0" quotePrefix="1" applyNumberFormat="1" applyFont="1" applyFill="1" applyBorder="1" applyAlignment="1" applyProtection="1">
      <alignment horizontal="left" vertical="center" indent="1"/>
      <protection locked="0"/>
    </xf>
    <xf numFmtId="14" fontId="31" fillId="5" borderId="11" xfId="0" quotePrefix="1" applyNumberFormat="1" applyFont="1" applyFill="1" applyBorder="1" applyAlignment="1" applyProtection="1">
      <alignment horizontal="left" vertical="center" indent="1"/>
      <protection locked="0"/>
    </xf>
    <xf numFmtId="14" fontId="31" fillId="5" borderId="12" xfId="0" quotePrefix="1" applyNumberFormat="1" applyFont="1" applyFill="1" applyBorder="1" applyAlignment="1" applyProtection="1">
      <alignment horizontal="left" vertical="center" indent="1"/>
      <protection locked="0"/>
    </xf>
    <xf numFmtId="0" fontId="31" fillId="5" borderId="10" xfId="0" applyNumberFormat="1" applyFont="1" applyFill="1" applyBorder="1" applyAlignment="1" applyProtection="1">
      <alignment horizontal="left" vertical="center" indent="1"/>
      <protection locked="0"/>
    </xf>
    <xf numFmtId="0" fontId="31" fillId="5" borderId="11" xfId="0" applyNumberFormat="1" applyFont="1" applyFill="1" applyBorder="1" applyAlignment="1" applyProtection="1">
      <alignment horizontal="left" vertical="center" indent="1"/>
      <protection locked="0"/>
    </xf>
    <xf numFmtId="0" fontId="31" fillId="5" borderId="12" xfId="0" applyNumberFormat="1" applyFont="1" applyFill="1" applyBorder="1" applyAlignment="1" applyProtection="1">
      <alignment horizontal="left" vertical="center" indent="1"/>
      <protection locked="0"/>
    </xf>
    <xf numFmtId="14" fontId="31" fillId="5" borderId="10" xfId="0" applyNumberFormat="1" applyFont="1" applyFill="1" applyBorder="1" applyAlignment="1" applyProtection="1">
      <alignment horizontal="left" vertical="center" wrapText="1" indent="1"/>
      <protection locked="0"/>
    </xf>
    <xf numFmtId="14" fontId="31" fillId="5" borderId="11" xfId="0" applyNumberFormat="1" applyFont="1" applyFill="1" applyBorder="1" applyAlignment="1" applyProtection="1">
      <alignment horizontal="left" vertical="center" wrapText="1" indent="1"/>
      <protection locked="0"/>
    </xf>
    <xf numFmtId="14" fontId="31" fillId="5" borderId="12" xfId="0" applyNumberFormat="1" applyFont="1" applyFill="1" applyBorder="1" applyAlignment="1" applyProtection="1">
      <alignment horizontal="left" vertical="center" wrapText="1" indent="1"/>
      <protection locked="0"/>
    </xf>
    <xf numFmtId="0" fontId="31" fillId="0" borderId="10" xfId="0" applyFont="1" applyFill="1" applyBorder="1" applyAlignment="1" applyProtection="1">
      <alignment horizontal="left" vertical="center" wrapText="1" indent="2"/>
    </xf>
    <xf numFmtId="0" fontId="31" fillId="0" borderId="11" xfId="0" applyFont="1" applyFill="1" applyBorder="1" applyAlignment="1" applyProtection="1">
      <alignment horizontal="left" vertical="center" wrapText="1" indent="2"/>
    </xf>
    <xf numFmtId="0" fontId="31" fillId="0" borderId="12" xfId="0" applyFont="1" applyFill="1" applyBorder="1" applyAlignment="1" applyProtection="1">
      <alignment horizontal="left" vertical="center" wrapText="1" indent="2"/>
    </xf>
    <xf numFmtId="0" fontId="3" fillId="0" borderId="0" xfId="0" applyFont="1" applyFill="1" applyAlignment="1" applyProtection="1">
      <alignment horizontal="left" vertical="center" wrapText="1"/>
    </xf>
    <xf numFmtId="56" fontId="5" fillId="0" borderId="15" xfId="0" applyNumberFormat="1" applyFont="1" applyFill="1" applyBorder="1" applyAlignment="1" applyProtection="1">
      <alignment horizontal="center" vertical="center" wrapText="1"/>
    </xf>
    <xf numFmtId="56" fontId="5" fillId="0" borderId="14" xfId="0" applyNumberFormat="1" applyFont="1" applyFill="1" applyBorder="1" applyAlignment="1" applyProtection="1">
      <alignment horizontal="center" vertical="center" wrapText="1"/>
    </xf>
    <xf numFmtId="56" fontId="4" fillId="0" borderId="10" xfId="0" applyNumberFormat="1" applyFont="1" applyFill="1" applyBorder="1" applyAlignment="1" applyProtection="1">
      <alignment horizontal="left" vertical="center" wrapText="1"/>
    </xf>
    <xf numFmtId="56" fontId="4" fillId="0" borderId="12" xfId="0" applyNumberFormat="1" applyFont="1" applyFill="1" applyBorder="1" applyAlignment="1" applyProtection="1">
      <alignment horizontal="left" vertical="center" wrapText="1"/>
    </xf>
    <xf numFmtId="56" fontId="4" fillId="0" borderId="3" xfId="0" applyNumberFormat="1" applyFont="1" applyFill="1" applyBorder="1" applyAlignment="1" applyProtection="1">
      <alignment horizontal="right" vertical="top" wrapText="1"/>
    </xf>
    <xf numFmtId="56" fontId="4" fillId="0" borderId="5" xfId="0" applyNumberFormat="1" applyFont="1" applyFill="1" applyBorder="1" applyAlignment="1" applyProtection="1">
      <alignment horizontal="right" vertical="top" wrapText="1"/>
    </xf>
    <xf numFmtId="56" fontId="4" fillId="0" borderId="7" xfId="0" applyNumberFormat="1" applyFont="1" applyFill="1" applyBorder="1" applyAlignment="1" applyProtection="1">
      <alignment horizontal="right" vertical="top" wrapText="1"/>
    </xf>
    <xf numFmtId="56" fontId="4" fillId="0" borderId="2" xfId="0" applyNumberFormat="1" applyFont="1" applyFill="1" applyBorder="1" applyAlignment="1" applyProtection="1">
      <alignment horizontal="right" vertical="top" wrapText="1"/>
    </xf>
    <xf numFmtId="56" fontId="4" fillId="0" borderId="8" xfId="0" applyNumberFormat="1" applyFont="1" applyFill="1" applyBorder="1" applyAlignment="1" applyProtection="1">
      <alignment horizontal="right" vertical="top" wrapText="1"/>
    </xf>
    <xf numFmtId="56" fontId="4" fillId="0" borderId="9" xfId="0" applyNumberFormat="1" applyFont="1" applyFill="1" applyBorder="1" applyAlignment="1" applyProtection="1">
      <alignment horizontal="right" vertical="top" wrapText="1"/>
    </xf>
    <xf numFmtId="0" fontId="4" fillId="0" borderId="15"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9" fillId="0" borderId="0" xfId="0" applyFont="1" applyFill="1" applyAlignment="1">
      <alignment horizontal="center" vertical="center"/>
    </xf>
    <xf numFmtId="0" fontId="8" fillId="0" borderId="0" xfId="0" applyFont="1" applyFill="1" applyAlignment="1">
      <alignment horizontal="center" vertical="center"/>
    </xf>
    <xf numFmtId="0" fontId="27" fillId="0" borderId="0" xfId="0" applyFont="1" applyFill="1" applyBorder="1" applyAlignment="1">
      <alignment horizontal="left"/>
    </xf>
    <xf numFmtId="0" fontId="24" fillId="0" borderId="17" xfId="0" applyFont="1" applyFill="1" applyBorder="1" applyAlignment="1">
      <alignment horizontal="center"/>
    </xf>
    <xf numFmtId="0" fontId="29" fillId="0" borderId="17" xfId="0" applyFont="1" applyFill="1" applyBorder="1" applyAlignment="1">
      <alignment horizontal="left" vertical="center"/>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9" fillId="0" borderId="0" xfId="0" applyFont="1" applyFill="1" applyBorder="1" applyAlignment="1">
      <alignment horizontal="right" vertical="center"/>
    </xf>
    <xf numFmtId="176" fontId="27" fillId="0" borderId="0" xfId="0" applyNumberFormat="1" applyFont="1" applyFill="1" applyBorder="1" applyAlignment="1">
      <alignment horizontal="distributed" vertical="top"/>
    </xf>
    <xf numFmtId="0" fontId="12" fillId="0" borderId="0" xfId="0" applyFont="1" applyFill="1" applyBorder="1" applyAlignment="1">
      <alignment horizontal="center" vertical="center"/>
    </xf>
    <xf numFmtId="0" fontId="12" fillId="0" borderId="22" xfId="0" applyFont="1" applyFill="1" applyBorder="1" applyAlignment="1">
      <alignment horizontal="center" vertical="center"/>
    </xf>
    <xf numFmtId="183" fontId="26" fillId="0" borderId="0" xfId="0" applyNumberFormat="1" applyFont="1" applyFill="1" applyBorder="1" applyAlignment="1">
      <alignment horizontal="center" vertical="center"/>
    </xf>
    <xf numFmtId="183" fontId="26" fillId="0" borderId="22" xfId="0" applyNumberFormat="1" applyFont="1" applyFill="1" applyBorder="1" applyAlignment="1">
      <alignment horizontal="center" vertical="center"/>
    </xf>
    <xf numFmtId="0" fontId="27" fillId="0" borderId="0" xfId="0" applyFont="1" applyFill="1" applyBorder="1" applyAlignment="1">
      <alignment vertical="top" shrinkToFit="1"/>
    </xf>
    <xf numFmtId="0" fontId="27" fillId="0" borderId="20" xfId="0" applyFont="1" applyFill="1" applyBorder="1" applyAlignment="1">
      <alignment vertical="top" shrinkToFit="1"/>
    </xf>
    <xf numFmtId="0" fontId="29" fillId="0" borderId="17" xfId="0" applyFont="1" applyFill="1" applyBorder="1" applyAlignment="1">
      <alignment horizontal="right" vertical="center"/>
    </xf>
    <xf numFmtId="176" fontId="27" fillId="0" borderId="0" xfId="0" applyNumberFormat="1" applyFont="1" applyFill="1" applyBorder="1" applyAlignment="1">
      <alignment horizontal="distributed" vertical="center"/>
    </xf>
    <xf numFmtId="0" fontId="10" fillId="0" borderId="10" xfId="0" applyFont="1" applyFill="1" applyBorder="1" applyAlignment="1">
      <alignment horizontal="center" vertical="center"/>
    </xf>
    <xf numFmtId="0" fontId="10" fillId="0" borderId="12" xfId="0" applyFont="1" applyFill="1" applyBorder="1" applyAlignment="1">
      <alignment horizontal="center" vertical="center"/>
    </xf>
    <xf numFmtId="0" fontId="9" fillId="0" borderId="0" xfId="0" applyFont="1" applyFill="1" applyBorder="1" applyAlignment="1">
      <alignment horizontal="left" vertical="center"/>
    </xf>
    <xf numFmtId="0" fontId="9" fillId="0" borderId="31"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57" fillId="0" borderId="29" xfId="0" applyFont="1" applyFill="1" applyBorder="1" applyAlignment="1">
      <alignment horizontal="left" vertical="center" indent="1"/>
    </xf>
    <xf numFmtId="0" fontId="57" fillId="0" borderId="30" xfId="0" applyFont="1" applyFill="1" applyBorder="1" applyAlignment="1">
      <alignment horizontal="left" vertical="center" indent="1"/>
    </xf>
    <xf numFmtId="0" fontId="10" fillId="0" borderId="11"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23" xfId="0" applyFont="1" applyFill="1" applyBorder="1" applyAlignment="1">
      <alignment horizontal="center" vertical="center"/>
    </xf>
    <xf numFmtId="0" fontId="8" fillId="0" borderId="0" xfId="0" applyFont="1" applyFill="1" applyBorder="1" applyAlignment="1">
      <alignment horizontal="left" vertical="center"/>
    </xf>
    <xf numFmtId="0" fontId="8" fillId="0" borderId="19" xfId="0" applyFont="1" applyFill="1" applyBorder="1" applyAlignment="1">
      <alignment horizontal="distributed" vertical="center"/>
    </xf>
    <xf numFmtId="0" fontId="8" fillId="0" borderId="0" xfId="0" applyFont="1" applyFill="1" applyBorder="1" applyAlignment="1">
      <alignment horizontal="distributed" vertical="center"/>
    </xf>
    <xf numFmtId="0" fontId="9" fillId="0" borderId="16" xfId="0" applyFont="1" applyFill="1" applyBorder="1" applyAlignment="1">
      <alignment horizontal="distributed"/>
    </xf>
    <xf numFmtId="0" fontId="8" fillId="0" borderId="17" xfId="0" applyFont="1" applyFill="1" applyBorder="1" applyAlignment="1">
      <alignment horizontal="distributed"/>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22"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3" xfId="0" applyFont="1" applyFill="1" applyBorder="1" applyAlignment="1">
      <alignment horizontal="center" vertical="center"/>
    </xf>
    <xf numFmtId="0" fontId="9" fillId="0" borderId="22" xfId="0" applyFont="1" applyFill="1" applyBorder="1" applyAlignment="1">
      <alignment horizontal="center" vertical="top"/>
    </xf>
    <xf numFmtId="0" fontId="8" fillId="0" borderId="22" xfId="0" applyFont="1" applyFill="1" applyBorder="1" applyAlignment="1">
      <alignment horizontal="center" vertical="top"/>
    </xf>
    <xf numFmtId="0" fontId="25" fillId="0" borderId="0" xfId="0" applyFont="1" applyFill="1" applyBorder="1" applyAlignment="1">
      <alignment vertical="center" shrinkToFit="1"/>
    </xf>
    <xf numFmtId="0" fontId="25" fillId="0" borderId="20" xfId="0" applyFont="1" applyFill="1" applyBorder="1" applyAlignment="1">
      <alignment vertical="center" shrinkToFit="1"/>
    </xf>
    <xf numFmtId="0" fontId="8" fillId="0" borderId="0" xfId="0" applyFont="1" applyFill="1" applyBorder="1" applyAlignment="1">
      <alignment horizontal="right" vertical="center"/>
    </xf>
    <xf numFmtId="0" fontId="9" fillId="0" borderId="0" xfId="0" applyFont="1" applyFill="1" applyAlignment="1">
      <alignment horizontal="left" vertical="center"/>
    </xf>
    <xf numFmtId="0" fontId="8" fillId="0" borderId="0" xfId="0" applyFont="1" applyFill="1" applyAlignment="1">
      <alignment horizontal="left"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9" xfId="0" applyFont="1" applyFill="1" applyBorder="1" applyAlignment="1">
      <alignment horizontal="center" vertical="center"/>
    </xf>
    <xf numFmtId="0" fontId="9" fillId="0" borderId="20" xfId="0" applyFont="1" applyFill="1" applyBorder="1" applyAlignment="1">
      <alignment horizontal="left" vertical="center"/>
    </xf>
    <xf numFmtId="0" fontId="9" fillId="0" borderId="20" xfId="0" applyFont="1" applyFill="1" applyBorder="1">
      <alignment vertical="center"/>
    </xf>
    <xf numFmtId="0" fontId="38" fillId="0" borderId="0" xfId="0" applyFont="1" applyFill="1" applyBorder="1" applyAlignment="1">
      <alignment horizontal="left" vertical="center" shrinkToFit="1"/>
    </xf>
    <xf numFmtId="0" fontId="9" fillId="0" borderId="0" xfId="0" applyFont="1" applyFill="1" applyBorder="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top" wrapText="1"/>
    </xf>
    <xf numFmtId="0" fontId="9" fillId="0" borderId="22" xfId="0" applyFont="1" applyFill="1" applyBorder="1" applyAlignment="1">
      <alignment horizontal="left" vertical="top" wrapText="1"/>
    </xf>
    <xf numFmtId="0" fontId="9" fillId="0" borderId="0" xfId="0" applyFont="1" applyFill="1" applyBorder="1" applyAlignment="1">
      <alignment vertical="top" wrapText="1"/>
    </xf>
    <xf numFmtId="0" fontId="8" fillId="0" borderId="0" xfId="0" applyFont="1" applyFill="1" applyBorder="1" applyAlignment="1">
      <alignment vertical="top"/>
    </xf>
    <xf numFmtId="0" fontId="8" fillId="0" borderId="22" xfId="0" applyFont="1" applyFill="1" applyBorder="1" applyAlignment="1">
      <alignment vertical="top"/>
    </xf>
    <xf numFmtId="0" fontId="9" fillId="0" borderId="0" xfId="0" applyFont="1" applyFill="1" applyAlignment="1">
      <alignment horizontal="distributed" vertical="center"/>
    </xf>
    <xf numFmtId="0" fontId="48" fillId="0" borderId="0" xfId="0" applyFont="1" applyFill="1" applyAlignment="1">
      <alignment horizontal="center"/>
    </xf>
    <xf numFmtId="0" fontId="9" fillId="0" borderId="1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Alignment="1">
      <alignment horizontal="right" vertical="center"/>
    </xf>
    <xf numFmtId="49" fontId="15" fillId="0" borderId="0" xfId="0" applyNumberFormat="1" applyFont="1" applyFill="1" applyAlignment="1">
      <alignment vertical="center"/>
    </xf>
    <xf numFmtId="0" fontId="17" fillId="0" borderId="22" xfId="0" applyFont="1" applyFill="1" applyBorder="1" applyAlignment="1">
      <alignment horizontal="left" vertical="center"/>
    </xf>
    <xf numFmtId="0" fontId="27" fillId="0" borderId="4" xfId="0" applyFont="1" applyFill="1" applyBorder="1" applyAlignment="1">
      <alignment horizontal="left" vertical="center" shrinkToFit="1"/>
    </xf>
    <xf numFmtId="0" fontId="27" fillId="0" borderId="1" xfId="0" applyFont="1" applyFill="1" applyBorder="1" applyAlignment="1">
      <alignment horizontal="left" vertical="center" shrinkToFit="1"/>
    </xf>
    <xf numFmtId="0" fontId="9" fillId="3" borderId="16" xfId="0" applyFont="1" applyFill="1" applyBorder="1" applyAlignment="1">
      <alignment horizontal="left" vertical="center"/>
    </xf>
    <xf numFmtId="0" fontId="8" fillId="3" borderId="17" xfId="0" applyFont="1" applyFill="1" applyBorder="1" applyAlignment="1">
      <alignment horizontal="left" vertical="center"/>
    </xf>
    <xf numFmtId="0" fontId="8" fillId="3" borderId="18" xfId="0" applyFont="1" applyFill="1" applyBorder="1" applyAlignment="1">
      <alignment horizontal="left" vertical="center"/>
    </xf>
    <xf numFmtId="0" fontId="8" fillId="3" borderId="19" xfId="0" applyFont="1" applyFill="1" applyBorder="1" applyAlignment="1">
      <alignment horizontal="left" vertical="center"/>
    </xf>
    <xf numFmtId="0" fontId="8" fillId="3" borderId="0"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8" fillId="3" borderId="23" xfId="0" applyFont="1" applyFill="1" applyBorder="1" applyAlignment="1">
      <alignment horizontal="left" vertical="center"/>
    </xf>
    <xf numFmtId="0" fontId="18"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0" xfId="0" applyFont="1" applyFill="1" applyAlignment="1">
      <alignment horizontal="right" vertical="center"/>
    </xf>
    <xf numFmtId="0" fontId="9" fillId="0" borderId="0" xfId="0" applyFont="1" applyFill="1" applyAlignment="1">
      <alignment horizontal="left" vertical="center" wrapText="1"/>
    </xf>
    <xf numFmtId="49" fontId="18" fillId="0" borderId="6" xfId="0" applyNumberFormat="1" applyFont="1" applyFill="1" applyBorder="1" applyAlignment="1">
      <alignment horizontal="center" vertical="center"/>
    </xf>
    <xf numFmtId="49" fontId="18" fillId="0" borderId="10" xfId="0" applyNumberFormat="1" applyFont="1" applyFill="1" applyBorder="1" applyAlignment="1">
      <alignment horizontal="center" vertical="center"/>
    </xf>
    <xf numFmtId="49" fontId="18" fillId="0" borderId="12" xfId="0" applyNumberFormat="1" applyFont="1" applyFill="1" applyBorder="1" applyAlignment="1">
      <alignment horizontal="center" vertical="center"/>
    </xf>
    <xf numFmtId="181" fontId="18" fillId="0" borderId="10" xfId="0" applyNumberFormat="1" applyFont="1" applyFill="1" applyBorder="1" applyAlignment="1">
      <alignment horizontal="center" vertical="center"/>
    </xf>
    <xf numFmtId="181" fontId="18" fillId="0" borderId="12" xfId="0" applyNumberFormat="1" applyFont="1" applyFill="1" applyBorder="1" applyAlignment="1">
      <alignment horizontal="center" vertical="center"/>
    </xf>
    <xf numFmtId="0" fontId="9" fillId="3" borderId="16" xfId="0" applyFont="1" applyFill="1" applyBorder="1" applyAlignment="1">
      <alignment vertical="center"/>
    </xf>
    <xf numFmtId="0" fontId="8" fillId="3" borderId="17" xfId="0" applyFont="1" applyFill="1" applyBorder="1" applyAlignment="1">
      <alignment vertical="center"/>
    </xf>
    <xf numFmtId="0" fontId="8" fillId="3" borderId="18" xfId="0" applyFont="1" applyFill="1" applyBorder="1" applyAlignment="1">
      <alignment vertical="center"/>
    </xf>
    <xf numFmtId="0" fontId="8" fillId="3" borderId="19" xfId="0" applyFont="1" applyFill="1" applyBorder="1" applyAlignment="1">
      <alignment vertical="center"/>
    </xf>
    <xf numFmtId="0" fontId="8" fillId="3" borderId="0" xfId="0" applyFont="1" applyFill="1" applyBorder="1" applyAlignment="1">
      <alignment vertical="center"/>
    </xf>
    <xf numFmtId="0" fontId="8" fillId="3" borderId="20" xfId="0" applyFont="1" applyFill="1" applyBorder="1" applyAlignment="1">
      <alignment vertical="center"/>
    </xf>
    <xf numFmtId="0" fontId="8" fillId="3" borderId="21" xfId="0" applyFont="1" applyFill="1" applyBorder="1" applyAlignment="1">
      <alignment vertical="center"/>
    </xf>
    <xf numFmtId="0" fontId="8" fillId="3" borderId="22" xfId="0" applyFont="1" applyFill="1" applyBorder="1" applyAlignment="1">
      <alignment vertical="center"/>
    </xf>
    <xf numFmtId="0" fontId="8" fillId="3" borderId="23" xfId="0" applyFont="1" applyFill="1" applyBorder="1" applyAlignment="1">
      <alignment vertical="center"/>
    </xf>
    <xf numFmtId="0" fontId="9" fillId="0" borderId="0" xfId="0" applyFont="1" applyFill="1" applyBorder="1" applyAlignment="1">
      <alignment horizontal="left"/>
    </xf>
    <xf numFmtId="0" fontId="56" fillId="0" borderId="32" xfId="0" applyFont="1" applyFill="1" applyBorder="1" applyAlignment="1">
      <alignment horizontal="center" vertical="center"/>
    </xf>
    <xf numFmtId="0" fontId="56" fillId="0" borderId="33" xfId="0" applyFont="1" applyFill="1" applyBorder="1" applyAlignment="1">
      <alignment horizontal="center" vertical="center"/>
    </xf>
    <xf numFmtId="0" fontId="56" fillId="0" borderId="34" xfId="0" applyFont="1" applyFill="1" applyBorder="1" applyAlignment="1">
      <alignment horizontal="center" vertical="center"/>
    </xf>
    <xf numFmtId="0" fontId="56" fillId="0" borderId="36" xfId="0" applyFont="1" applyFill="1" applyBorder="1" applyAlignment="1">
      <alignment horizontal="center" vertical="center"/>
    </xf>
    <xf numFmtId="0" fontId="56" fillId="0" borderId="1" xfId="0" applyFont="1" applyFill="1" applyBorder="1" applyAlignment="1">
      <alignment horizontal="center" vertical="center"/>
    </xf>
    <xf numFmtId="0" fontId="56" fillId="0" borderId="37" xfId="0" applyFont="1" applyFill="1" applyBorder="1" applyAlignment="1">
      <alignment horizontal="center" vertical="center"/>
    </xf>
    <xf numFmtId="177" fontId="27" fillId="0" borderId="0" xfId="0" applyNumberFormat="1" applyFont="1" applyFill="1" applyBorder="1" applyAlignment="1">
      <alignment horizontal="center" vertical="center"/>
    </xf>
    <xf numFmtId="177" fontId="27" fillId="0" borderId="22" xfId="0" applyNumberFormat="1" applyFont="1" applyFill="1" applyBorder="1" applyAlignment="1">
      <alignment horizontal="center" vertical="center"/>
    </xf>
    <xf numFmtId="0" fontId="9" fillId="3" borderId="17" xfId="0" applyFont="1" applyFill="1" applyBorder="1" applyAlignment="1">
      <alignment horizontal="left" vertical="center"/>
    </xf>
    <xf numFmtId="0" fontId="13" fillId="0" borderId="1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184" fontId="26" fillId="0" borderId="0" xfId="0" applyNumberFormat="1" applyFont="1" applyFill="1" applyBorder="1" applyAlignment="1">
      <alignment horizontal="center" vertical="center"/>
    </xf>
    <xf numFmtId="184" fontId="26" fillId="0" borderId="22" xfId="0" applyNumberFormat="1" applyFont="1" applyFill="1" applyBorder="1" applyAlignment="1">
      <alignment horizontal="center" vertical="center"/>
    </xf>
    <xf numFmtId="182" fontId="26" fillId="0" borderId="0" xfId="0" applyNumberFormat="1" applyFont="1" applyFill="1" applyBorder="1" applyAlignment="1">
      <alignment horizontal="center" vertical="center"/>
    </xf>
    <xf numFmtId="182" fontId="26" fillId="0" borderId="22" xfId="0" applyNumberFormat="1" applyFont="1" applyFill="1" applyBorder="1" applyAlignment="1">
      <alignment horizontal="center" vertical="center"/>
    </xf>
    <xf numFmtId="0" fontId="9" fillId="3" borderId="16"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0" borderId="16" xfId="0" applyFont="1" applyFill="1" applyBorder="1" applyAlignment="1">
      <alignment horizontal="center" vertical="center" shrinkToFit="1"/>
    </xf>
    <xf numFmtId="0" fontId="9" fillId="0" borderId="17"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20"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9" fillId="0" borderId="0" xfId="0" applyFont="1" applyFill="1" applyBorder="1" applyAlignment="1">
      <alignment vertical="center" wrapText="1"/>
    </xf>
    <xf numFmtId="0" fontId="17" fillId="0" borderId="0" xfId="0" applyFont="1" applyFill="1" applyBorder="1">
      <alignment vertical="center"/>
    </xf>
    <xf numFmtId="0" fontId="17" fillId="0" borderId="20" xfId="0" applyFont="1" applyFill="1" applyBorder="1">
      <alignment vertical="center"/>
    </xf>
    <xf numFmtId="0" fontId="17" fillId="0" borderId="22" xfId="0" applyFont="1" applyFill="1" applyBorder="1">
      <alignment vertical="center"/>
    </xf>
    <xf numFmtId="0" fontId="17" fillId="0" borderId="23" xfId="0" applyFont="1" applyFill="1" applyBorder="1">
      <alignment vertical="center"/>
    </xf>
    <xf numFmtId="0" fontId="9" fillId="0" borderId="0" xfId="0" applyFont="1" applyFill="1" applyBorder="1" applyAlignment="1">
      <alignment horizontal="left" vertical="top"/>
    </xf>
    <xf numFmtId="0" fontId="9" fillId="0" borderId="0" xfId="0" applyFont="1" applyFill="1" applyBorder="1" applyAlignment="1">
      <alignment vertical="top"/>
    </xf>
    <xf numFmtId="0" fontId="8" fillId="0" borderId="0" xfId="0" applyFont="1" applyFill="1" applyBorder="1" applyAlignment="1">
      <alignment horizontal="left" vertical="top"/>
    </xf>
    <xf numFmtId="0" fontId="27" fillId="0" borderId="4" xfId="0" applyFont="1" applyFill="1" applyBorder="1" applyAlignment="1">
      <alignment horizontal="left"/>
    </xf>
    <xf numFmtId="0" fontId="9" fillId="0" borderId="7" xfId="0" applyFont="1" applyFill="1" applyBorder="1" applyAlignment="1">
      <alignment vertical="top"/>
    </xf>
    <xf numFmtId="0" fontId="9" fillId="0" borderId="7" xfId="0" applyFont="1" applyFill="1" applyBorder="1" applyAlignment="1">
      <alignment horizontal="left" vertical="center"/>
    </xf>
    <xf numFmtId="0" fontId="8" fillId="0" borderId="0" xfId="0" applyFont="1" applyFill="1" applyBorder="1">
      <alignment vertical="center"/>
    </xf>
    <xf numFmtId="0" fontId="27" fillId="0" borderId="0" xfId="0" applyFont="1" applyFill="1" applyBorder="1" applyAlignment="1">
      <alignment horizontal="left" vertical="center"/>
    </xf>
    <xf numFmtId="0" fontId="8" fillId="0" borderId="27" xfId="0" applyFont="1" applyFill="1" applyBorder="1" applyAlignment="1">
      <alignment horizontal="left" vertical="center"/>
    </xf>
    <xf numFmtId="0" fontId="10" fillId="0" borderId="0" xfId="0" applyFont="1" applyFill="1" applyBorder="1" applyAlignment="1">
      <alignment horizontal="left" vertical="center"/>
    </xf>
    <xf numFmtId="0" fontId="17" fillId="0" borderId="0" xfId="0" applyFont="1" applyFill="1" applyBorder="1" applyAlignment="1">
      <alignment horizontal="center" vertical="center" shrinkToFit="1"/>
    </xf>
    <xf numFmtId="0" fontId="10" fillId="3" borderId="16" xfId="0" applyFont="1" applyFill="1" applyBorder="1" applyAlignment="1">
      <alignment horizontal="center" vertical="center" textRotation="255"/>
    </xf>
    <xf numFmtId="0" fontId="5" fillId="3" borderId="18" xfId="0" applyFont="1" applyFill="1" applyBorder="1" applyAlignment="1">
      <alignment horizontal="center" vertical="center" textRotation="255"/>
    </xf>
    <xf numFmtId="0" fontId="5" fillId="3" borderId="19" xfId="0" applyFont="1" applyFill="1" applyBorder="1" applyAlignment="1">
      <alignment horizontal="center" vertical="center" textRotation="255"/>
    </xf>
    <xf numFmtId="0" fontId="5" fillId="3" borderId="20"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5" fillId="3" borderId="23" xfId="0" applyFont="1" applyFill="1" applyBorder="1" applyAlignment="1">
      <alignment horizontal="center" vertical="center" textRotation="255"/>
    </xf>
    <xf numFmtId="0" fontId="17" fillId="0" borderId="0" xfId="0" applyFont="1" applyFill="1" applyBorder="1" applyAlignment="1">
      <alignment horizontal="left"/>
    </xf>
    <xf numFmtId="0" fontId="17" fillId="0" borderId="1" xfId="0" applyFont="1" applyFill="1" applyBorder="1" applyAlignment="1">
      <alignment horizontal="left"/>
    </xf>
    <xf numFmtId="0" fontId="17" fillId="0" borderId="4" xfId="0" applyFont="1" applyFill="1" applyBorder="1" applyAlignment="1">
      <alignment horizontal="left"/>
    </xf>
    <xf numFmtId="0" fontId="9" fillId="0" borderId="0" xfId="0" applyFont="1" applyFill="1" applyBorder="1" applyAlignment="1"/>
    <xf numFmtId="0" fontId="9" fillId="0" borderId="1" xfId="0" applyFont="1" applyFill="1" applyBorder="1" applyAlignment="1"/>
    <xf numFmtId="0" fontId="9" fillId="0" borderId="4" xfId="0" applyFont="1" applyFill="1" applyBorder="1" applyAlignment="1"/>
    <xf numFmtId="0" fontId="0" fillId="0" borderId="0" xfId="0" applyFill="1" applyBorder="1" applyAlignment="1"/>
    <xf numFmtId="0" fontId="0" fillId="0" borderId="1" xfId="0" applyFill="1" applyBorder="1" applyAlignment="1"/>
    <xf numFmtId="0" fontId="27" fillId="0" borderId="0" xfId="0" applyFont="1" applyFill="1" applyBorder="1" applyAlignment="1">
      <alignment horizontal="left" vertical="center" shrinkToFit="1"/>
    </xf>
    <xf numFmtId="0" fontId="9" fillId="0" borderId="19" xfId="0" applyFont="1" applyFill="1" applyBorder="1" applyAlignment="1">
      <alignment horizontal="left" vertical="top" wrapText="1"/>
    </xf>
    <xf numFmtId="0" fontId="9" fillId="0" borderId="19" xfId="0" applyFont="1" applyFill="1" applyBorder="1">
      <alignment vertical="center"/>
    </xf>
    <xf numFmtId="0" fontId="9" fillId="0" borderId="7" xfId="0" applyFont="1" applyFill="1" applyBorder="1" applyAlignment="1">
      <alignment vertical="center"/>
    </xf>
    <xf numFmtId="0" fontId="47" fillId="0" borderId="19" xfId="0" applyFont="1" applyFill="1" applyBorder="1" applyAlignment="1">
      <alignment horizontal="left" vertical="top" wrapText="1" indent="1"/>
    </xf>
    <xf numFmtId="0" fontId="47" fillId="0" borderId="0" xfId="0" applyFont="1" applyFill="1" applyBorder="1" applyAlignment="1">
      <alignment horizontal="left" vertical="top" wrapText="1" indent="1"/>
    </xf>
    <xf numFmtId="0" fontId="47" fillId="0" borderId="21" xfId="0" applyFont="1" applyFill="1" applyBorder="1" applyAlignment="1">
      <alignment horizontal="left" vertical="top" wrapText="1" indent="1"/>
    </xf>
    <xf numFmtId="0" fontId="47" fillId="0" borderId="22" xfId="0" applyFont="1" applyFill="1" applyBorder="1" applyAlignment="1">
      <alignment horizontal="left" vertical="top" wrapText="1" indent="1"/>
    </xf>
    <xf numFmtId="0" fontId="9" fillId="0" borderId="16" xfId="0" applyFont="1" applyFill="1" applyBorder="1" applyAlignment="1">
      <alignment horizontal="distributed" vertical="center"/>
    </xf>
    <xf numFmtId="0" fontId="9" fillId="0" borderId="17" xfId="0" applyFont="1" applyFill="1" applyBorder="1" applyAlignment="1">
      <alignment horizontal="distributed" vertical="center"/>
    </xf>
    <xf numFmtId="0" fontId="9" fillId="0" borderId="19" xfId="0" applyFont="1" applyFill="1" applyBorder="1" applyAlignment="1">
      <alignment horizontal="distributed" vertical="center"/>
    </xf>
    <xf numFmtId="0" fontId="9" fillId="0" borderId="0" xfId="0" applyFont="1" applyFill="1" applyBorder="1" applyAlignment="1">
      <alignment horizontal="distributed" vertical="center"/>
    </xf>
    <xf numFmtId="0" fontId="9" fillId="0" borderId="0" xfId="0" applyFont="1" applyFill="1" applyBorder="1" applyAlignment="1">
      <alignment horizontal="center" vertical="top"/>
    </xf>
    <xf numFmtId="0" fontId="50" fillId="0" borderId="0" xfId="1" applyFont="1" applyFill="1" applyAlignment="1" applyProtection="1">
      <alignment horizontal="center" vertical="center"/>
      <protection locked="0"/>
    </xf>
    <xf numFmtId="0" fontId="9" fillId="0" borderId="0" xfId="0" applyFont="1" applyFill="1" applyBorder="1" applyAlignment="1">
      <alignment horizontal="left" vertical="center" indent="1" shrinkToFit="1"/>
    </xf>
    <xf numFmtId="0" fontId="27" fillId="0" borderId="0" xfId="0" applyFont="1" applyFill="1" applyBorder="1" applyAlignment="1">
      <alignment horizontal="left" vertical="top" wrapText="1"/>
    </xf>
    <xf numFmtId="0" fontId="0" fillId="0" borderId="0" xfId="0" applyFill="1" applyBorder="1">
      <alignment vertical="center"/>
    </xf>
    <xf numFmtId="0" fontId="10" fillId="0" borderId="6" xfId="0" applyFont="1" applyFill="1" applyBorder="1" applyAlignment="1">
      <alignment horizontal="center" vertical="center"/>
    </xf>
    <xf numFmtId="0" fontId="5" fillId="0" borderId="6" xfId="0" applyFont="1" applyFill="1" applyBorder="1" applyAlignment="1">
      <alignment horizontal="center" vertical="center"/>
    </xf>
    <xf numFmtId="0" fontId="44" fillId="0" borderId="19" xfId="0" applyFont="1" applyFill="1" applyBorder="1" applyAlignment="1">
      <alignment horizontal="distributed" shrinkToFit="1"/>
    </xf>
    <xf numFmtId="0" fontId="44" fillId="0" borderId="0" xfId="0" applyFont="1" applyFill="1" applyBorder="1" applyAlignment="1">
      <alignment horizontal="distributed" shrinkToFit="1"/>
    </xf>
    <xf numFmtId="0" fontId="44" fillId="0" borderId="19" xfId="0" applyNumberFormat="1" applyFont="1" applyFill="1" applyBorder="1" applyAlignment="1">
      <alignment horizontal="distributed" shrinkToFit="1"/>
    </xf>
    <xf numFmtId="0" fontId="44" fillId="0" borderId="0" xfId="0" applyNumberFormat="1" applyFont="1" applyFill="1" applyBorder="1" applyAlignment="1">
      <alignment horizontal="distributed" shrinkToFit="1"/>
    </xf>
    <xf numFmtId="0" fontId="44" fillId="0" borderId="16" xfId="0" applyFont="1" applyFill="1" applyBorder="1" applyAlignment="1">
      <alignment horizontal="distributed" shrinkToFit="1"/>
    </xf>
    <xf numFmtId="0" fontId="44" fillId="0" borderId="17" xfId="0" applyFont="1" applyFill="1" applyBorder="1" applyAlignment="1">
      <alignment horizontal="distributed" shrinkToFit="1"/>
    </xf>
    <xf numFmtId="0" fontId="0" fillId="0" borderId="0" xfId="0" applyFill="1" applyBorder="1" applyAlignment="1">
      <alignment horizontal="left" vertical="top"/>
    </xf>
    <xf numFmtId="0" fontId="9" fillId="0" borderId="2" xfId="0" applyFont="1" applyFill="1" applyBorder="1" applyAlignment="1">
      <alignment horizontal="center" vertical="center"/>
    </xf>
    <xf numFmtId="0" fontId="41" fillId="0" borderId="0" xfId="0" applyFont="1" applyFill="1" applyBorder="1" applyAlignment="1">
      <alignment horizontal="left" vertical="center" shrinkToFit="1"/>
    </xf>
    <xf numFmtId="0" fontId="40" fillId="0" borderId="0" xfId="0" applyFont="1" applyFill="1" applyBorder="1" applyAlignment="1">
      <alignment horizontal="left" vertical="center"/>
    </xf>
    <xf numFmtId="0" fontId="9" fillId="0" borderId="0" xfId="0" applyFont="1" applyFill="1" applyBorder="1" applyAlignment="1">
      <alignment horizontal="distributed"/>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9" fillId="0" borderId="7" xfId="0" applyFont="1" applyFill="1" applyBorder="1" applyAlignment="1">
      <alignment horizontal="center" vertical="center"/>
    </xf>
    <xf numFmtId="0" fontId="46" fillId="0" borderId="0" xfId="0" applyFont="1" applyFill="1" applyBorder="1" applyAlignment="1">
      <alignment horizontal="left" vertical="center"/>
    </xf>
    <xf numFmtId="0" fontId="8" fillId="0" borderId="0" xfId="0" applyFont="1" applyFill="1" applyBorder="1" applyAlignment="1">
      <alignment vertical="center"/>
    </xf>
    <xf numFmtId="0" fontId="9" fillId="0" borderId="7" xfId="0" applyFont="1" applyFill="1" applyBorder="1" applyAlignment="1">
      <alignment horizontal="right" vertical="center"/>
    </xf>
    <xf numFmtId="0" fontId="9" fillId="0" borderId="2" xfId="0" applyFont="1" applyFill="1" applyBorder="1" applyAlignment="1">
      <alignment horizontal="right" vertical="center"/>
    </xf>
    <xf numFmtId="0" fontId="16" fillId="0" borderId="0" xfId="0" applyFont="1" applyFill="1" applyAlignment="1">
      <alignment horizontal="center" vertical="top"/>
    </xf>
    <xf numFmtId="49" fontId="32" fillId="0" borderId="0" xfId="0" applyNumberFormat="1" applyFont="1" applyFill="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0"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9" fillId="0" borderId="20" xfId="0" applyFont="1" applyFill="1" applyBorder="1" applyAlignment="1">
      <alignment horizontal="center" vertical="center"/>
    </xf>
    <xf numFmtId="0" fontId="43" fillId="0" borderId="0" xfId="0" applyFont="1" applyFill="1" applyBorder="1" applyAlignment="1">
      <alignment horizontal="left" vertical="center"/>
    </xf>
    <xf numFmtId="0" fontId="5" fillId="0" borderId="10" xfId="0" applyFont="1" applyFill="1" applyBorder="1" applyAlignment="1">
      <alignment horizontal="center" vertical="top"/>
    </xf>
    <xf numFmtId="0" fontId="5" fillId="0" borderId="11" xfId="0" applyFont="1" applyFill="1" applyBorder="1" applyAlignment="1">
      <alignment horizontal="center" vertical="top"/>
    </xf>
    <xf numFmtId="0" fontId="5" fillId="0" borderId="12" xfId="0" applyFont="1" applyFill="1" applyBorder="1" applyAlignment="1">
      <alignment horizontal="center" vertical="top"/>
    </xf>
    <xf numFmtId="0" fontId="10" fillId="0" borderId="10" xfId="0" applyFont="1" applyFill="1" applyBorder="1" applyAlignment="1">
      <alignment horizontal="center" vertical="top"/>
    </xf>
    <xf numFmtId="0" fontId="10" fillId="0" borderId="11" xfId="0" applyFont="1" applyFill="1" applyBorder="1" applyAlignment="1">
      <alignment horizontal="center" vertical="top"/>
    </xf>
    <xf numFmtId="0" fontId="10" fillId="0" borderId="12" xfId="0" applyFont="1" applyFill="1" applyBorder="1" applyAlignment="1">
      <alignment horizontal="center" vertical="top"/>
    </xf>
    <xf numFmtId="0" fontId="39" fillId="0" borderId="10" xfId="0" applyFont="1" applyFill="1" applyBorder="1" applyAlignment="1">
      <alignment horizontal="center" vertical="center"/>
    </xf>
    <xf numFmtId="0" fontId="39" fillId="0" borderId="11" xfId="0" applyFont="1" applyFill="1" applyBorder="1" applyAlignment="1">
      <alignment horizontal="center" vertical="center"/>
    </xf>
    <xf numFmtId="0" fontId="39" fillId="0" borderId="12" xfId="0" applyFont="1" applyFill="1" applyBorder="1" applyAlignment="1">
      <alignment horizontal="center" vertical="center"/>
    </xf>
    <xf numFmtId="0" fontId="9" fillId="0" borderId="7" xfId="0" applyFont="1" applyFill="1" applyBorder="1" applyAlignment="1">
      <alignment horizontal="left" vertical="top"/>
    </xf>
    <xf numFmtId="0" fontId="8" fillId="0" borderId="2" xfId="0" applyFont="1" applyFill="1" applyBorder="1" applyAlignment="1">
      <alignment horizontal="left" vertical="top"/>
    </xf>
    <xf numFmtId="0" fontId="10" fillId="3" borderId="38" xfId="0" applyFont="1" applyFill="1" applyBorder="1" applyAlignment="1">
      <alignment horizontal="center" vertical="center" textRotation="255"/>
    </xf>
    <xf numFmtId="0" fontId="5" fillId="3" borderId="39" xfId="0" applyFont="1" applyFill="1" applyBorder="1" applyAlignment="1">
      <alignment horizontal="center" vertical="center" textRotation="255"/>
    </xf>
    <xf numFmtId="0" fontId="5" fillId="3" borderId="40" xfId="0" applyFont="1" applyFill="1" applyBorder="1" applyAlignment="1">
      <alignment horizontal="center" vertical="center" textRotation="255"/>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9" xfId="0" applyFont="1" applyFill="1" applyBorder="1" applyAlignment="1">
      <alignment horizontal="center" vertical="center"/>
    </xf>
    <xf numFmtId="0" fontId="10" fillId="3" borderId="38" xfId="0" applyFont="1" applyFill="1" applyBorder="1" applyAlignment="1">
      <alignment horizontal="center" vertical="top" textRotation="255"/>
    </xf>
    <xf numFmtId="0" fontId="5" fillId="3" borderId="39" xfId="0" applyFont="1" applyFill="1" applyBorder="1" applyAlignment="1">
      <alignment horizontal="center" vertical="top" textRotation="255"/>
    </xf>
    <xf numFmtId="0" fontId="10" fillId="3" borderId="39" xfId="0" applyFont="1" applyFill="1" applyBorder="1" applyAlignment="1">
      <alignment horizontal="center" textRotation="255"/>
    </xf>
    <xf numFmtId="0" fontId="8" fillId="0" borderId="20" xfId="0" applyFont="1" applyFill="1" applyBorder="1" applyAlignment="1">
      <alignment horizontal="center" vertical="center"/>
    </xf>
    <xf numFmtId="0" fontId="40" fillId="0" borderId="0" xfId="0" applyFont="1" applyFill="1" applyBorder="1" applyAlignment="1">
      <alignment horizontal="left"/>
    </xf>
    <xf numFmtId="0" fontId="41" fillId="0" borderId="0" xfId="0" applyFont="1" applyFill="1" applyBorder="1" applyAlignment="1">
      <alignment horizontal="left" vertical="center"/>
    </xf>
  </cellXfs>
  <cellStyles count="2">
    <cellStyle name="ハイパーリンク" xfId="1" builtinId="8"/>
    <cellStyle name="標準" xfId="0" builtinId="0"/>
  </cellStyles>
  <dxfs count="139">
    <dxf>
      <fill>
        <patternFill patternType="none">
          <bgColor auto="1"/>
        </patternFill>
      </fill>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fill>
        <patternFill>
          <bgColor theme="7"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rgb="FFFFF5D9"/>
        </patternFill>
      </fill>
    </dxf>
    <dxf>
      <fill>
        <patternFill>
          <bgColor theme="4" tint="0.79998168889431442"/>
        </patternFill>
      </fill>
    </dxf>
    <dxf>
      <fill>
        <patternFill patternType="none">
          <bgColor auto="1"/>
        </patternFill>
      </fill>
    </dxf>
    <dxf>
      <fill>
        <patternFill>
          <bgColor rgb="FFFF9999"/>
        </patternFill>
      </fill>
    </dxf>
    <dxf>
      <fill>
        <patternFill>
          <bgColor theme="4" tint="0.79998168889431442"/>
        </patternFill>
      </fill>
    </dxf>
    <dxf>
      <fill>
        <patternFill patternType="none">
          <bgColor auto="1"/>
        </patternFill>
      </fill>
    </dxf>
    <dxf>
      <fill>
        <patternFill>
          <bgColor rgb="FFFFF5D9"/>
        </patternFill>
      </fill>
    </dxf>
    <dxf>
      <fill>
        <patternFill>
          <bgColor theme="4" tint="0.79998168889431442"/>
        </patternFill>
      </fill>
    </dxf>
    <dxf>
      <fill>
        <patternFill patternType="none">
          <bgColor auto="1"/>
        </patternFill>
      </fill>
    </dxf>
    <dxf>
      <fill>
        <patternFill>
          <bgColor rgb="FFFFF5D9"/>
        </patternFill>
      </fill>
    </dxf>
    <dxf>
      <fill>
        <patternFill>
          <bgColor rgb="FFFFF5D9"/>
        </patternFill>
      </fill>
    </dxf>
    <dxf>
      <fill>
        <patternFill>
          <bgColor theme="4" tint="0.79998168889431442"/>
        </patternFill>
      </fill>
    </dxf>
    <dxf>
      <fill>
        <patternFill patternType="none">
          <bgColor auto="1"/>
        </patternFill>
      </fill>
    </dxf>
    <dxf>
      <fill>
        <patternFill>
          <bgColor rgb="FFFFF5D9"/>
        </patternFill>
      </fill>
    </dxf>
    <dxf>
      <fill>
        <patternFill>
          <bgColor rgb="FFFFF5D9"/>
        </patternFill>
      </fill>
    </dxf>
    <dxf>
      <fill>
        <patternFill>
          <bgColor rgb="FFFFF5D9"/>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rgb="FFFF9999"/>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4" tint="0.79998168889431442"/>
        </patternFill>
      </fill>
    </dxf>
    <dxf>
      <fill>
        <patternFill>
          <bgColor rgb="FFFF9999"/>
        </patternFill>
      </fill>
    </dxf>
    <dxf>
      <fill>
        <patternFill patternType="none">
          <bgColor auto="1"/>
        </patternFill>
      </fill>
    </dxf>
    <dxf>
      <fill>
        <patternFill patternType="none">
          <bgColor auto="1"/>
        </patternFill>
      </fill>
    </dxf>
    <dxf>
      <fill>
        <patternFill>
          <bgColor rgb="FFFF9999"/>
        </patternFill>
      </fill>
    </dxf>
    <dxf>
      <fill>
        <patternFill>
          <bgColor rgb="FFFF9999"/>
        </patternFill>
      </fill>
    </dxf>
    <dxf>
      <fill>
        <patternFill>
          <bgColor rgb="FFFFF6DD"/>
        </patternFill>
      </fill>
    </dxf>
    <dxf>
      <fill>
        <patternFill patternType="none">
          <bgColor auto="1"/>
        </patternFill>
      </fill>
    </dxf>
    <dxf>
      <fill>
        <patternFill patternType="solid">
          <bgColor rgb="FFFF9999"/>
        </patternFill>
      </fill>
    </dxf>
    <dxf>
      <fill>
        <patternFill patternType="none">
          <bgColor auto="1"/>
        </patternFill>
      </fill>
    </dxf>
    <dxf>
      <fill>
        <patternFill>
          <bgColor rgb="FFFF9999"/>
        </patternFill>
      </fill>
    </dxf>
    <dxf>
      <fill>
        <patternFill patternType="none">
          <bgColor auto="1"/>
        </patternFill>
      </fill>
    </dxf>
    <dxf>
      <fill>
        <patternFill>
          <bgColor rgb="FFFF9999"/>
        </patternFill>
      </fill>
    </dxf>
    <dxf>
      <fill>
        <patternFill patternType="none">
          <bgColor auto="1"/>
        </patternFill>
      </fill>
    </dxf>
    <dxf>
      <fill>
        <patternFill patternType="none">
          <bgColor auto="1"/>
        </patternFill>
      </fill>
    </dxf>
    <dxf>
      <fill>
        <patternFill>
          <bgColor rgb="FFFF9999"/>
        </patternFill>
      </fill>
    </dxf>
    <dxf>
      <fill>
        <patternFill patternType="none">
          <bgColor auto="1"/>
        </patternFill>
      </fill>
    </dxf>
    <dxf>
      <fill>
        <patternFill patternType="solid">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patternType="none">
          <bgColor auto="1"/>
        </patternFill>
      </fill>
    </dxf>
    <dxf>
      <fill>
        <patternFill patternType="solid">
          <bgColor rgb="FFFFF7E1"/>
        </patternFill>
      </fill>
    </dxf>
    <dxf>
      <fill>
        <patternFill patternType="none">
          <bgColor auto="1"/>
        </patternFill>
      </fill>
    </dxf>
    <dxf>
      <fill>
        <patternFill>
          <bgColor rgb="FFFFF6DD"/>
        </patternFill>
      </fill>
    </dxf>
    <dxf>
      <fill>
        <patternFill patternType="none">
          <bgColor auto="1"/>
        </patternFill>
      </fill>
    </dxf>
    <dxf>
      <fill>
        <patternFill>
          <bgColor rgb="FFFF9999"/>
        </patternFill>
      </fill>
    </dxf>
    <dxf>
      <fill>
        <patternFill patternType="none">
          <bgColor auto="1"/>
        </patternFill>
      </fill>
    </dxf>
    <dxf>
      <fill>
        <patternFill patternType="none">
          <bgColor auto="1"/>
        </patternFill>
      </fill>
    </dxf>
    <dxf>
      <fill>
        <patternFill patternType="none">
          <bgColor auto="1"/>
        </patternFill>
      </fill>
    </dxf>
    <dxf>
      <fill>
        <patternFill>
          <bgColor rgb="FFFF9999"/>
        </patternFill>
      </fill>
    </dxf>
    <dxf>
      <fill>
        <patternFill patternType="none">
          <bgColor auto="1"/>
        </patternFill>
      </fill>
    </dxf>
    <dxf>
      <fill>
        <patternFill>
          <bgColor rgb="FFFF9999"/>
        </patternFill>
      </fill>
    </dxf>
    <dxf>
      <fill>
        <patternFill>
          <bgColor rgb="FFFF9999"/>
        </patternFill>
      </fill>
    </dxf>
    <dxf>
      <fill>
        <patternFill patternType="none">
          <bgColor auto="1"/>
        </patternFill>
      </fill>
    </dxf>
    <dxf>
      <fill>
        <patternFill>
          <bgColor rgb="FFFF9999"/>
        </patternFill>
      </fill>
    </dxf>
    <dxf>
      <fill>
        <patternFill patternType="none">
          <bgColor auto="1"/>
        </patternFill>
      </fill>
    </dxf>
    <dxf>
      <fill>
        <patternFill patternType="none">
          <bgColor auto="1"/>
        </patternFill>
      </fill>
    </dxf>
    <dxf>
      <fill>
        <patternFill patternType="none">
          <bgColor auto="1"/>
        </patternFill>
      </fill>
    </dxf>
    <dxf>
      <fill>
        <patternFill>
          <bgColor rgb="FFFF9999"/>
        </patternFill>
      </fill>
    </dxf>
    <dxf>
      <fill>
        <patternFill patternType="none">
          <bgColor auto="1"/>
        </patternFill>
      </fill>
    </dxf>
    <dxf>
      <fill>
        <patternFill>
          <bgColor rgb="FFFF9999"/>
        </patternFill>
      </fill>
    </dxf>
    <dxf>
      <fill>
        <patternFill patternType="none">
          <bgColor auto="1"/>
        </patternFill>
      </fill>
    </dxf>
    <dxf>
      <fill>
        <patternFill>
          <bgColor theme="4" tint="0.79998168889431442"/>
        </patternFill>
      </fill>
    </dxf>
    <dxf>
      <fill>
        <patternFill>
          <bgColor rgb="FFFF9999"/>
        </patternFill>
      </fill>
    </dxf>
    <dxf>
      <fill>
        <patternFill patternType="none">
          <bgColor auto="1"/>
        </patternFill>
      </fill>
    </dxf>
    <dxf>
      <fill>
        <patternFill>
          <bgColor rgb="FFFF9999"/>
        </patternFill>
      </fill>
    </dxf>
    <dxf>
      <fill>
        <patternFill patternType="none">
          <bgColor auto="1"/>
        </patternFill>
      </fill>
    </dxf>
    <dxf>
      <fill>
        <patternFill>
          <bgColor rgb="FFFF9999"/>
        </patternFill>
      </fill>
    </dxf>
    <dxf>
      <fill>
        <patternFill>
          <bgColor theme="7" tint="0.79998168889431442"/>
        </patternFill>
      </fill>
    </dxf>
    <dxf>
      <fill>
        <patternFill>
          <bgColor rgb="FFFFF6DD"/>
        </patternFill>
      </fill>
    </dxf>
    <dxf>
      <fill>
        <patternFill>
          <bgColor theme="7" tint="0.79998168889431442"/>
        </patternFill>
      </fill>
    </dxf>
    <dxf>
      <fill>
        <patternFill>
          <bgColor rgb="FFFFF5D9"/>
        </patternFill>
      </fill>
    </dxf>
    <dxf>
      <fill>
        <patternFill patternType="none">
          <bgColor auto="1"/>
        </patternFill>
      </fill>
    </dxf>
    <dxf>
      <fill>
        <patternFill>
          <bgColor rgb="FFFFF6DD"/>
        </patternFill>
      </fill>
    </dxf>
    <dxf>
      <fill>
        <patternFill>
          <bgColor theme="7" tint="0.79998168889431442"/>
        </patternFill>
      </fill>
    </dxf>
    <dxf>
      <fill>
        <patternFill>
          <bgColor rgb="FFFFF8E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EDAE4"/>
        </patternFill>
      </fill>
    </dxf>
    <dxf>
      <fill>
        <patternFill>
          <bgColor rgb="FFFEDAE4"/>
        </patternFill>
      </fill>
    </dxf>
    <dxf>
      <fill>
        <patternFill>
          <bgColor rgb="FFFF9999"/>
        </patternFill>
      </fill>
    </dxf>
    <dxf>
      <fill>
        <patternFill>
          <bgColor rgb="FFFEDAE4"/>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s>
  <tableStyles count="0" defaultTableStyle="TableStyleMedium2" defaultPivotStyle="PivotStyleLight16"/>
  <colors>
    <mruColors>
      <color rgb="FFFF9999"/>
      <color rgb="FFFEDAE4"/>
      <color rgb="FFFFF6DD"/>
      <color rgb="FFFFF5D9"/>
      <color rgb="FFFFF7E1"/>
      <color rgb="FFFFF4D5"/>
      <color rgb="FFFFF8E5"/>
      <color rgb="FFFF7C80"/>
      <color rgb="FFFF99CC"/>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Sheet1!$A$43"/>
</file>

<file path=xl/ctrlProps/ctrlProp10.xml><?xml version="1.0" encoding="utf-8"?>
<formControlPr xmlns="http://schemas.microsoft.com/office/spreadsheetml/2009/9/main" objectType="CheckBox" fmlaLink="Sheet1!$A$47"/>
</file>

<file path=xl/ctrlProps/ctrlProp100.xml><?xml version="1.0" encoding="utf-8"?>
<formControlPr xmlns="http://schemas.microsoft.com/office/spreadsheetml/2009/9/main" objectType="CheckBox" fmlaLink="Sheet1!$D$51"/>
</file>

<file path=xl/ctrlProps/ctrlProp101.xml><?xml version="1.0" encoding="utf-8"?>
<formControlPr xmlns="http://schemas.microsoft.com/office/spreadsheetml/2009/9/main" objectType="CheckBox" fmlaLink="Sheet1!$D$52"/>
</file>

<file path=xl/ctrlProps/ctrlProp102.xml><?xml version="1.0" encoding="utf-8"?>
<formControlPr xmlns="http://schemas.microsoft.com/office/spreadsheetml/2009/9/main" objectType="CheckBox" fmlaLink="Sheet1!$B$53"/>
</file>

<file path=xl/ctrlProps/ctrlProp103.xml><?xml version="1.0" encoding="utf-8"?>
<formControlPr xmlns="http://schemas.microsoft.com/office/spreadsheetml/2009/9/main" objectType="CheckBox" fmlaLink="Sheet1!$A$54"/>
</file>

<file path=xl/ctrlProps/ctrlProp104.xml><?xml version="1.0" encoding="utf-8"?>
<formControlPr xmlns="http://schemas.microsoft.com/office/spreadsheetml/2009/9/main" objectType="CheckBox" fmlaLink="Sheet1!$B$54"/>
</file>

<file path=xl/ctrlProps/ctrlProp105.xml><?xml version="1.0" encoding="utf-8"?>
<formControlPr xmlns="http://schemas.microsoft.com/office/spreadsheetml/2009/9/main" objectType="CheckBox" fmlaLink="Sheet1!$C$54"/>
</file>

<file path=xl/ctrlProps/ctrlProp106.xml><?xml version="1.0" encoding="utf-8"?>
<formControlPr xmlns="http://schemas.microsoft.com/office/spreadsheetml/2009/9/main" objectType="CheckBox" fmlaLink="Sheet1!$D$54"/>
</file>

<file path=xl/ctrlProps/ctrlProp107.xml><?xml version="1.0" encoding="utf-8"?>
<formControlPr xmlns="http://schemas.microsoft.com/office/spreadsheetml/2009/9/main" objectType="CheckBox" fmlaLink="Sheet1!$A$55"/>
</file>

<file path=xl/ctrlProps/ctrlProp108.xml><?xml version="1.0" encoding="utf-8"?>
<formControlPr xmlns="http://schemas.microsoft.com/office/spreadsheetml/2009/9/main" objectType="CheckBox" fmlaLink="Sheet1!$B$55"/>
</file>

<file path=xl/ctrlProps/ctrlProp109.xml><?xml version="1.0" encoding="utf-8"?>
<formControlPr xmlns="http://schemas.microsoft.com/office/spreadsheetml/2009/9/main" objectType="CheckBox" fmlaLink="Sheet1!$C$55"/>
</file>

<file path=xl/ctrlProps/ctrlProp11.xml><?xml version="1.0" encoding="utf-8"?>
<formControlPr xmlns="http://schemas.microsoft.com/office/spreadsheetml/2009/9/main" objectType="CheckBox" fmlaLink="Sheet1!$B$45"/>
</file>

<file path=xl/ctrlProps/ctrlProp110.xml><?xml version="1.0" encoding="utf-8"?>
<formControlPr xmlns="http://schemas.microsoft.com/office/spreadsheetml/2009/9/main" objectType="CheckBox" fmlaLink="Sheet1!$D$55"/>
</file>

<file path=xl/ctrlProps/ctrlProp111.xml><?xml version="1.0" encoding="utf-8"?>
<formControlPr xmlns="http://schemas.microsoft.com/office/spreadsheetml/2009/9/main" objectType="CheckBox" fmlaLink="Sheet1!$A$63"/>
</file>

<file path=xl/ctrlProps/ctrlProp112.xml><?xml version="1.0" encoding="utf-8"?>
<formControlPr xmlns="http://schemas.microsoft.com/office/spreadsheetml/2009/9/main" objectType="CheckBox" fmlaLink="Sheet1!$B$63"/>
</file>

<file path=xl/ctrlProps/ctrlProp113.xml><?xml version="1.0" encoding="utf-8"?>
<formControlPr xmlns="http://schemas.microsoft.com/office/spreadsheetml/2009/9/main" objectType="CheckBox" fmlaLink="Sheet1!$A$68"/>
</file>

<file path=xl/ctrlProps/ctrlProp114.xml><?xml version="1.0" encoding="utf-8"?>
<formControlPr xmlns="http://schemas.microsoft.com/office/spreadsheetml/2009/9/main" objectType="CheckBox" fmlaLink="Sheet1!$B$68"/>
</file>

<file path=xl/ctrlProps/ctrlProp115.xml><?xml version="1.0" encoding="utf-8"?>
<formControlPr xmlns="http://schemas.microsoft.com/office/spreadsheetml/2009/9/main" objectType="CheckBox" fmlaLink="Sheet1!$C$68"/>
</file>

<file path=xl/ctrlProps/ctrlProp116.xml><?xml version="1.0" encoding="utf-8"?>
<formControlPr xmlns="http://schemas.microsoft.com/office/spreadsheetml/2009/9/main" objectType="CheckBox" fmlaLink="Sheet1!$A$95"/>
</file>

<file path=xl/ctrlProps/ctrlProp117.xml><?xml version="1.0" encoding="utf-8"?>
<formControlPr xmlns="http://schemas.microsoft.com/office/spreadsheetml/2009/9/main" objectType="CheckBox" fmlaLink="Sheet1!$B$95"/>
</file>

<file path=xl/ctrlProps/ctrlProp118.xml><?xml version="1.0" encoding="utf-8"?>
<formControlPr xmlns="http://schemas.microsoft.com/office/spreadsheetml/2009/9/main" objectType="CheckBox" fmlaLink="Sheet1!$C$95"/>
</file>

<file path=xl/ctrlProps/ctrlProp119.xml><?xml version="1.0" encoding="utf-8"?>
<formControlPr xmlns="http://schemas.microsoft.com/office/spreadsheetml/2009/9/main" objectType="CheckBox" fmlaLink="Sheet1!$A$58"/>
</file>

<file path=xl/ctrlProps/ctrlProp12.xml><?xml version="1.0" encoding="utf-8"?>
<formControlPr xmlns="http://schemas.microsoft.com/office/spreadsheetml/2009/9/main" objectType="CheckBox" fmlaLink="Sheet1!$C$45"/>
</file>

<file path=xl/ctrlProps/ctrlProp120.xml><?xml version="1.0" encoding="utf-8"?>
<formControlPr xmlns="http://schemas.microsoft.com/office/spreadsheetml/2009/9/main" objectType="CheckBox" fmlaLink="Sheet1!$A$97"/>
</file>

<file path=xl/ctrlProps/ctrlProp121.xml><?xml version="1.0" encoding="utf-8"?>
<formControlPr xmlns="http://schemas.microsoft.com/office/spreadsheetml/2009/9/main" objectType="CheckBox" fmlaLink="Sheet1!$C$97"/>
</file>

<file path=xl/ctrlProps/ctrlProp122.xml><?xml version="1.0" encoding="utf-8"?>
<formControlPr xmlns="http://schemas.microsoft.com/office/spreadsheetml/2009/9/main" objectType="CheckBox" fmlaLink="Sheet1!$A$98"/>
</file>

<file path=xl/ctrlProps/ctrlProp123.xml><?xml version="1.0" encoding="utf-8"?>
<formControlPr xmlns="http://schemas.microsoft.com/office/spreadsheetml/2009/9/main" objectType="CheckBox" fmlaLink="Sheet1!$B$98"/>
</file>

<file path=xl/ctrlProps/ctrlProp124.xml><?xml version="1.0" encoding="utf-8"?>
<formControlPr xmlns="http://schemas.microsoft.com/office/spreadsheetml/2009/9/main" objectType="CheckBox" fmlaLink="Sheet1!$A$107"/>
</file>

<file path=xl/ctrlProps/ctrlProp125.xml><?xml version="1.0" encoding="utf-8"?>
<formControlPr xmlns="http://schemas.microsoft.com/office/spreadsheetml/2009/9/main" objectType="CheckBox" fmlaLink="Sheet1!$B$107"/>
</file>

<file path=xl/ctrlProps/ctrlProp126.xml><?xml version="1.0" encoding="utf-8"?>
<formControlPr xmlns="http://schemas.microsoft.com/office/spreadsheetml/2009/9/main" objectType="CheckBox" fmlaLink="Sheet1!$C$107"/>
</file>

<file path=xl/ctrlProps/ctrlProp127.xml><?xml version="1.0" encoding="utf-8"?>
<formControlPr xmlns="http://schemas.microsoft.com/office/spreadsheetml/2009/9/main" objectType="CheckBox" fmlaLink="Sheet1!$A$69"/>
</file>

<file path=xl/ctrlProps/ctrlProp128.xml><?xml version="1.0" encoding="utf-8"?>
<formControlPr xmlns="http://schemas.microsoft.com/office/spreadsheetml/2009/9/main" objectType="CheckBox" fmlaLink="Sheet1!$B$73"/>
</file>

<file path=xl/ctrlProps/ctrlProp129.xml><?xml version="1.0" encoding="utf-8"?>
<formControlPr xmlns="http://schemas.microsoft.com/office/spreadsheetml/2009/9/main" objectType="CheckBox" fmlaLink="Sheet1!$C$73"/>
</file>

<file path=xl/ctrlProps/ctrlProp13.xml><?xml version="1.0" encoding="utf-8"?>
<formControlPr xmlns="http://schemas.microsoft.com/office/spreadsheetml/2009/9/main" objectType="CheckBox" fmlaLink="Sheet1!$B$57"/>
</file>

<file path=xl/ctrlProps/ctrlProp130.xml><?xml version="1.0" encoding="utf-8"?>
<formControlPr xmlns="http://schemas.microsoft.com/office/spreadsheetml/2009/9/main" objectType="CheckBox" fmlaLink="Sheet1!$D$73"/>
</file>

<file path=xl/ctrlProps/ctrlProp131.xml><?xml version="1.0" encoding="utf-8"?>
<formControlPr xmlns="http://schemas.microsoft.com/office/spreadsheetml/2009/9/main" objectType="CheckBox" fmlaLink="Sheet1!$B$74"/>
</file>

<file path=xl/ctrlProps/ctrlProp132.xml><?xml version="1.0" encoding="utf-8"?>
<formControlPr xmlns="http://schemas.microsoft.com/office/spreadsheetml/2009/9/main" objectType="CheckBox" fmlaLink="Sheet1!$C$74"/>
</file>

<file path=xl/ctrlProps/ctrlProp133.xml><?xml version="1.0" encoding="utf-8"?>
<formControlPr xmlns="http://schemas.microsoft.com/office/spreadsheetml/2009/9/main" objectType="CheckBox" fmlaLink="Sheet1!$D$74"/>
</file>

<file path=xl/ctrlProps/ctrlProp134.xml><?xml version="1.0" encoding="utf-8"?>
<formControlPr xmlns="http://schemas.microsoft.com/office/spreadsheetml/2009/9/main" objectType="CheckBox" fmlaLink="Sheet1!$B$75"/>
</file>

<file path=xl/ctrlProps/ctrlProp135.xml><?xml version="1.0" encoding="utf-8"?>
<formControlPr xmlns="http://schemas.microsoft.com/office/spreadsheetml/2009/9/main" objectType="CheckBox" fmlaLink="Sheet1!$C$75"/>
</file>

<file path=xl/ctrlProps/ctrlProp136.xml><?xml version="1.0" encoding="utf-8"?>
<formControlPr xmlns="http://schemas.microsoft.com/office/spreadsheetml/2009/9/main" objectType="CheckBox" fmlaLink="Sheet1!$D$75"/>
</file>

<file path=xl/ctrlProps/ctrlProp137.xml><?xml version="1.0" encoding="utf-8"?>
<formControlPr xmlns="http://schemas.microsoft.com/office/spreadsheetml/2009/9/main" objectType="CheckBox" fmlaLink="Sheet1!$B$76"/>
</file>

<file path=xl/ctrlProps/ctrlProp138.xml><?xml version="1.0" encoding="utf-8"?>
<formControlPr xmlns="http://schemas.microsoft.com/office/spreadsheetml/2009/9/main" objectType="CheckBox" fmlaLink="Sheet1!$C$76"/>
</file>

<file path=xl/ctrlProps/ctrlProp139.xml><?xml version="1.0" encoding="utf-8"?>
<formControlPr xmlns="http://schemas.microsoft.com/office/spreadsheetml/2009/9/main" objectType="CheckBox" fmlaLink="Sheet1!$D$77"/>
</file>

<file path=xl/ctrlProps/ctrlProp14.xml><?xml version="1.0" encoding="utf-8"?>
<formControlPr xmlns="http://schemas.microsoft.com/office/spreadsheetml/2009/9/main" objectType="CheckBox" fmlaLink="Sheet1!$C$57"/>
</file>

<file path=xl/ctrlProps/ctrlProp140.xml><?xml version="1.0" encoding="utf-8"?>
<formControlPr xmlns="http://schemas.microsoft.com/office/spreadsheetml/2009/9/main" objectType="CheckBox" fmlaLink="Sheet1!$A$122"/>
</file>

<file path=xl/ctrlProps/ctrlProp141.xml><?xml version="1.0" encoding="utf-8"?>
<formControlPr xmlns="http://schemas.microsoft.com/office/spreadsheetml/2009/9/main" objectType="CheckBox" fmlaLink="Sheet1!$A$123"/>
</file>

<file path=xl/ctrlProps/ctrlProp142.xml><?xml version="1.0" encoding="utf-8"?>
<formControlPr xmlns="http://schemas.microsoft.com/office/spreadsheetml/2009/9/main" objectType="CheckBox" fmlaLink="Sheet1!$A$124"/>
</file>

<file path=xl/ctrlProps/ctrlProp143.xml><?xml version="1.0" encoding="utf-8"?>
<formControlPr xmlns="http://schemas.microsoft.com/office/spreadsheetml/2009/9/main" objectType="CheckBox" fmlaLink="Sheet1!$A$125"/>
</file>

<file path=xl/ctrlProps/ctrlProp144.xml><?xml version="1.0" encoding="utf-8"?>
<formControlPr xmlns="http://schemas.microsoft.com/office/spreadsheetml/2009/9/main" objectType="CheckBox" fmlaLink="Sheet1!$A$126"/>
</file>

<file path=xl/ctrlProps/ctrlProp145.xml><?xml version="1.0" encoding="utf-8"?>
<formControlPr xmlns="http://schemas.microsoft.com/office/spreadsheetml/2009/9/main" objectType="CheckBox" fmlaLink="Sheet1!$A$127"/>
</file>

<file path=xl/ctrlProps/ctrlProp146.xml><?xml version="1.0" encoding="utf-8"?>
<formControlPr xmlns="http://schemas.microsoft.com/office/spreadsheetml/2009/9/main" objectType="CheckBox" fmlaLink="Sheet1!$A$129"/>
</file>

<file path=xl/ctrlProps/ctrlProp147.xml><?xml version="1.0" encoding="utf-8"?>
<formControlPr xmlns="http://schemas.microsoft.com/office/spreadsheetml/2009/9/main" objectType="CheckBox" fmlaLink="Sheet1!$B$129"/>
</file>

<file path=xl/ctrlProps/ctrlProp148.xml><?xml version="1.0" encoding="utf-8"?>
<formControlPr xmlns="http://schemas.microsoft.com/office/spreadsheetml/2009/9/main" objectType="CheckBox" fmlaLink="Sheet1!$C$129"/>
</file>

<file path=xl/ctrlProps/ctrlProp149.xml><?xml version="1.0" encoding="utf-8"?>
<formControlPr xmlns="http://schemas.microsoft.com/office/spreadsheetml/2009/9/main" objectType="CheckBox" fmlaLink="Sheet1!$A$78"/>
</file>

<file path=xl/ctrlProps/ctrlProp15.xml><?xml version="1.0" encoding="utf-8"?>
<formControlPr xmlns="http://schemas.microsoft.com/office/spreadsheetml/2009/9/main" objectType="CheckBox" fmlaLink="Sheet1!$D$57"/>
</file>

<file path=xl/ctrlProps/ctrlProp150.xml><?xml version="1.0" encoding="utf-8"?>
<formControlPr xmlns="http://schemas.microsoft.com/office/spreadsheetml/2009/9/main" objectType="CheckBox" fmlaLink="Sheet1!$B$78"/>
</file>

<file path=xl/ctrlProps/ctrlProp151.xml><?xml version="1.0" encoding="utf-8"?>
<formControlPr xmlns="http://schemas.microsoft.com/office/spreadsheetml/2009/9/main" objectType="CheckBox" fmlaLink="Sheet1!$C$78"/>
</file>

<file path=xl/ctrlProps/ctrlProp152.xml><?xml version="1.0" encoding="utf-8"?>
<formControlPr xmlns="http://schemas.microsoft.com/office/spreadsheetml/2009/9/main" objectType="CheckBox" fmlaLink="Sheet1!$D$78"/>
</file>

<file path=xl/ctrlProps/ctrlProp153.xml><?xml version="1.0" encoding="utf-8"?>
<formControlPr xmlns="http://schemas.microsoft.com/office/spreadsheetml/2009/9/main" objectType="CheckBox" fmlaLink="Sheet1!$A$80"/>
</file>

<file path=xl/ctrlProps/ctrlProp154.xml><?xml version="1.0" encoding="utf-8"?>
<formControlPr xmlns="http://schemas.microsoft.com/office/spreadsheetml/2009/9/main" objectType="CheckBox" fmlaLink="Sheet1!$B$80"/>
</file>

<file path=xl/ctrlProps/ctrlProp155.xml><?xml version="1.0" encoding="utf-8"?>
<formControlPr xmlns="http://schemas.microsoft.com/office/spreadsheetml/2009/9/main" objectType="CheckBox" fmlaLink="Sheet1!$C$80"/>
</file>

<file path=xl/ctrlProps/ctrlProp156.xml><?xml version="1.0" encoding="utf-8"?>
<formControlPr xmlns="http://schemas.microsoft.com/office/spreadsheetml/2009/9/main" objectType="CheckBox" fmlaLink="Sheet1!$D$80"/>
</file>

<file path=xl/ctrlProps/ctrlProp157.xml><?xml version="1.0" encoding="utf-8"?>
<formControlPr xmlns="http://schemas.microsoft.com/office/spreadsheetml/2009/9/main" objectType="CheckBox" fmlaLink="Sheet1!$A$82"/>
</file>

<file path=xl/ctrlProps/ctrlProp158.xml><?xml version="1.0" encoding="utf-8"?>
<formControlPr xmlns="http://schemas.microsoft.com/office/spreadsheetml/2009/9/main" objectType="CheckBox" fmlaLink="Sheet1!$B$82"/>
</file>

<file path=xl/ctrlProps/ctrlProp159.xml><?xml version="1.0" encoding="utf-8"?>
<formControlPr xmlns="http://schemas.microsoft.com/office/spreadsheetml/2009/9/main" objectType="CheckBox" fmlaLink="Sheet1!$C$82"/>
</file>

<file path=xl/ctrlProps/ctrlProp16.xml><?xml version="1.0" encoding="utf-8"?>
<formControlPr xmlns="http://schemas.microsoft.com/office/spreadsheetml/2009/9/main" objectType="CheckBox" fmlaLink="Sheet1!$B$58"/>
</file>

<file path=xl/ctrlProps/ctrlProp160.xml><?xml version="1.0" encoding="utf-8"?>
<formControlPr xmlns="http://schemas.microsoft.com/office/spreadsheetml/2009/9/main" objectType="CheckBox" fmlaLink="Sheet1!$D$82"/>
</file>

<file path=xl/ctrlProps/ctrlProp161.xml><?xml version="1.0" encoding="utf-8"?>
<formControlPr xmlns="http://schemas.microsoft.com/office/spreadsheetml/2009/9/main" objectType="CheckBox" fmlaLink="Sheet1!$A$84"/>
</file>

<file path=xl/ctrlProps/ctrlProp162.xml><?xml version="1.0" encoding="utf-8"?>
<formControlPr xmlns="http://schemas.microsoft.com/office/spreadsheetml/2009/9/main" objectType="CheckBox" fmlaLink="Sheet1!$A$71"/>
</file>

<file path=xl/ctrlProps/ctrlProp163.xml><?xml version="1.0" encoding="utf-8"?>
<formControlPr xmlns="http://schemas.microsoft.com/office/spreadsheetml/2009/9/main" objectType="CheckBox" fmlaLink="Sheet1!$A$89"/>
</file>

<file path=xl/ctrlProps/ctrlProp164.xml><?xml version="1.0" encoding="utf-8"?>
<formControlPr xmlns="http://schemas.microsoft.com/office/spreadsheetml/2009/9/main" objectType="CheckBox" fmlaLink="Sheet1!$B$89"/>
</file>

<file path=xl/ctrlProps/ctrlProp165.xml><?xml version="1.0" encoding="utf-8"?>
<formControlPr xmlns="http://schemas.microsoft.com/office/spreadsheetml/2009/9/main" objectType="CheckBox" fmlaLink="Sheet1!$C$89"/>
</file>

<file path=xl/ctrlProps/ctrlProp166.xml><?xml version="1.0" encoding="utf-8"?>
<formControlPr xmlns="http://schemas.microsoft.com/office/spreadsheetml/2009/9/main" objectType="CheckBox" fmlaLink="Sheet1!$D$89"/>
</file>

<file path=xl/ctrlProps/ctrlProp167.xml><?xml version="1.0" encoding="utf-8"?>
<formControlPr xmlns="http://schemas.microsoft.com/office/spreadsheetml/2009/9/main" objectType="CheckBox" fmlaLink="Sheet1!$A$91"/>
</file>

<file path=xl/ctrlProps/ctrlProp168.xml><?xml version="1.0" encoding="utf-8"?>
<formControlPr xmlns="http://schemas.microsoft.com/office/spreadsheetml/2009/9/main" objectType="CheckBox" fmlaLink="Sheet1!$B$91"/>
</file>

<file path=xl/ctrlProps/ctrlProp169.xml><?xml version="1.0" encoding="utf-8"?>
<formControlPr xmlns="http://schemas.microsoft.com/office/spreadsheetml/2009/9/main" objectType="CheckBox" fmlaLink="Sheet1!$C$91"/>
</file>

<file path=xl/ctrlProps/ctrlProp17.xml><?xml version="1.0" encoding="utf-8"?>
<formControlPr xmlns="http://schemas.microsoft.com/office/spreadsheetml/2009/9/main" objectType="CheckBox" fmlaLink="Sheet1!$D$58"/>
</file>

<file path=xl/ctrlProps/ctrlProp170.xml><?xml version="1.0" encoding="utf-8"?>
<formControlPr xmlns="http://schemas.microsoft.com/office/spreadsheetml/2009/9/main" objectType="CheckBox" fmlaLink="Sheet1!$D$91"/>
</file>

<file path=xl/ctrlProps/ctrlProp171.xml><?xml version="1.0" encoding="utf-8"?>
<formControlPr xmlns="http://schemas.microsoft.com/office/spreadsheetml/2009/9/main" objectType="CheckBox" fmlaLink="Sheet1!$B$85"/>
</file>

<file path=xl/ctrlProps/ctrlProp172.xml><?xml version="1.0" encoding="utf-8"?>
<formControlPr xmlns="http://schemas.microsoft.com/office/spreadsheetml/2009/9/main" objectType="CheckBox" fmlaLink="Sheet1!$C$85"/>
</file>

<file path=xl/ctrlProps/ctrlProp173.xml><?xml version="1.0" encoding="utf-8"?>
<formControlPr xmlns="http://schemas.microsoft.com/office/spreadsheetml/2009/9/main" objectType="CheckBox" fmlaLink="Sheet1!$B$86"/>
</file>

<file path=xl/ctrlProps/ctrlProp174.xml><?xml version="1.0" encoding="utf-8"?>
<formControlPr xmlns="http://schemas.microsoft.com/office/spreadsheetml/2009/9/main" objectType="CheckBox" fmlaLink="Sheet1!$C$86"/>
</file>

<file path=xl/ctrlProps/ctrlProp175.xml><?xml version="1.0" encoding="utf-8"?>
<formControlPr xmlns="http://schemas.microsoft.com/office/spreadsheetml/2009/9/main" objectType="CheckBox" fmlaLink="Sheet1!$B$87"/>
</file>

<file path=xl/ctrlProps/ctrlProp176.xml><?xml version="1.0" encoding="utf-8"?>
<formControlPr xmlns="http://schemas.microsoft.com/office/spreadsheetml/2009/9/main" objectType="CheckBox" fmlaLink="Sheet1!$C$87"/>
</file>

<file path=xl/ctrlProps/ctrlProp177.xml><?xml version="1.0" encoding="utf-8"?>
<formControlPr xmlns="http://schemas.microsoft.com/office/spreadsheetml/2009/9/main" objectType="CheckBox" fmlaLink="Sheet1!$A$128"/>
</file>

<file path=xl/ctrlProps/ctrlProp178.xml><?xml version="1.0" encoding="utf-8"?>
<formControlPr xmlns="http://schemas.microsoft.com/office/spreadsheetml/2009/9/main" objectType="CheckBox" fmlaLink="Sheet1!$B$108"/>
</file>

<file path=xl/ctrlProps/ctrlProp179.xml><?xml version="1.0" encoding="utf-8"?>
<formControlPr xmlns="http://schemas.microsoft.com/office/spreadsheetml/2009/9/main" objectType="CheckBox" fmlaLink="Sheet1!$A$109"/>
</file>

<file path=xl/ctrlProps/ctrlProp18.xml><?xml version="1.0" encoding="utf-8"?>
<formControlPr xmlns="http://schemas.microsoft.com/office/spreadsheetml/2009/9/main" objectType="CheckBox" fmlaLink="Sheet1!$C$58"/>
</file>

<file path=xl/ctrlProps/ctrlProp180.xml><?xml version="1.0" encoding="utf-8"?>
<formControlPr xmlns="http://schemas.microsoft.com/office/spreadsheetml/2009/9/main" objectType="CheckBox" fmlaLink="Sheet1!$B$109"/>
</file>

<file path=xl/ctrlProps/ctrlProp181.xml><?xml version="1.0" encoding="utf-8"?>
<formControlPr xmlns="http://schemas.microsoft.com/office/spreadsheetml/2009/9/main" objectType="CheckBox" fmlaLink="Sheet1!$A$110"/>
</file>

<file path=xl/ctrlProps/ctrlProp182.xml><?xml version="1.0" encoding="utf-8"?>
<formControlPr xmlns="http://schemas.microsoft.com/office/spreadsheetml/2009/9/main" objectType="CheckBox" fmlaLink="Sheet1!$B$110"/>
</file>

<file path=xl/ctrlProps/ctrlProp183.xml><?xml version="1.0" encoding="utf-8"?>
<formControlPr xmlns="http://schemas.microsoft.com/office/spreadsheetml/2009/9/main" objectType="CheckBox" fmlaLink="#REF!"/>
</file>

<file path=xl/ctrlProps/ctrlProp184.xml><?xml version="1.0" encoding="utf-8"?>
<formControlPr xmlns="http://schemas.microsoft.com/office/spreadsheetml/2009/9/main" objectType="CheckBox" fmlaLink="Sheet1!$B$111"/>
</file>

<file path=xl/ctrlProps/ctrlProp185.xml><?xml version="1.0" encoding="utf-8"?>
<formControlPr xmlns="http://schemas.microsoft.com/office/spreadsheetml/2009/9/main" objectType="CheckBox" fmlaLink="#REF!"/>
</file>

<file path=xl/ctrlProps/ctrlProp186.xml><?xml version="1.0" encoding="utf-8"?>
<formControlPr xmlns="http://schemas.microsoft.com/office/spreadsheetml/2009/9/main" objectType="CheckBox" fmlaLink="Sheet1!$B$112"/>
</file>

<file path=xl/ctrlProps/ctrlProp187.xml><?xml version="1.0" encoding="utf-8"?>
<formControlPr xmlns="http://schemas.microsoft.com/office/spreadsheetml/2009/9/main" objectType="CheckBox" fmlaLink="#REF!"/>
</file>

<file path=xl/ctrlProps/ctrlProp188.xml><?xml version="1.0" encoding="utf-8"?>
<formControlPr xmlns="http://schemas.microsoft.com/office/spreadsheetml/2009/9/main" objectType="CheckBox" fmlaLink="Sheet1!$B$113"/>
</file>

<file path=xl/ctrlProps/ctrlProp189.xml><?xml version="1.0" encoding="utf-8"?>
<formControlPr xmlns="http://schemas.microsoft.com/office/spreadsheetml/2009/9/main" objectType="CheckBox" fmlaLink="#REF!"/>
</file>

<file path=xl/ctrlProps/ctrlProp19.xml><?xml version="1.0" encoding="utf-8"?>
<formControlPr xmlns="http://schemas.microsoft.com/office/spreadsheetml/2009/9/main" objectType="CheckBox" fmlaLink="Sheet1!$B$59"/>
</file>

<file path=xl/ctrlProps/ctrlProp190.xml><?xml version="1.0" encoding="utf-8"?>
<formControlPr xmlns="http://schemas.microsoft.com/office/spreadsheetml/2009/9/main" objectType="CheckBox" fmlaLink="Sheet1!$B$114"/>
</file>

<file path=xl/ctrlProps/ctrlProp191.xml><?xml version="1.0" encoding="utf-8"?>
<formControlPr xmlns="http://schemas.microsoft.com/office/spreadsheetml/2009/9/main" objectType="CheckBox" fmlaLink="#REF!"/>
</file>

<file path=xl/ctrlProps/ctrlProp192.xml><?xml version="1.0" encoding="utf-8"?>
<formControlPr xmlns="http://schemas.microsoft.com/office/spreadsheetml/2009/9/main" objectType="CheckBox" fmlaLink="Sheet1!$B$115"/>
</file>

<file path=xl/ctrlProps/ctrlProp193.xml><?xml version="1.0" encoding="utf-8"?>
<formControlPr xmlns="http://schemas.microsoft.com/office/spreadsheetml/2009/9/main" objectType="CheckBox" fmlaLink="#REF!"/>
</file>

<file path=xl/ctrlProps/ctrlProp194.xml><?xml version="1.0" encoding="utf-8"?>
<formControlPr xmlns="http://schemas.microsoft.com/office/spreadsheetml/2009/9/main" objectType="CheckBox" fmlaLink="Sheet1!$B$116"/>
</file>

<file path=xl/ctrlProps/ctrlProp195.xml><?xml version="1.0" encoding="utf-8"?>
<formControlPr xmlns="http://schemas.microsoft.com/office/spreadsheetml/2009/9/main" objectType="CheckBox" fmlaLink="#REF!"/>
</file>

<file path=xl/ctrlProps/ctrlProp196.xml><?xml version="1.0" encoding="utf-8"?>
<formControlPr xmlns="http://schemas.microsoft.com/office/spreadsheetml/2009/9/main" objectType="CheckBox" fmlaLink="Sheet1!$B$117"/>
</file>

<file path=xl/ctrlProps/ctrlProp197.xml><?xml version="1.0" encoding="utf-8"?>
<formControlPr xmlns="http://schemas.microsoft.com/office/spreadsheetml/2009/9/main" objectType="CheckBox" fmlaLink="#REF!"/>
</file>

<file path=xl/ctrlProps/ctrlProp198.xml><?xml version="1.0" encoding="utf-8"?>
<formControlPr xmlns="http://schemas.microsoft.com/office/spreadsheetml/2009/9/main" objectType="CheckBox" fmlaLink="Sheet1!$B$118"/>
</file>

<file path=xl/ctrlProps/ctrlProp199.xml><?xml version="1.0" encoding="utf-8"?>
<formControlPr xmlns="http://schemas.microsoft.com/office/spreadsheetml/2009/9/main" objectType="CheckBox" fmlaLink="#REF!"/>
</file>

<file path=xl/ctrlProps/ctrlProp2.xml><?xml version="1.0" encoding="utf-8"?>
<formControlPr xmlns="http://schemas.microsoft.com/office/spreadsheetml/2009/9/main" objectType="CheckBox" fmlaLink="Sheet1!$B$43"/>
</file>

<file path=xl/ctrlProps/ctrlProp20.xml><?xml version="1.0" encoding="utf-8"?>
<formControlPr xmlns="http://schemas.microsoft.com/office/spreadsheetml/2009/9/main" objectType="CheckBox" fmlaLink="Sheet1!$C$59"/>
</file>

<file path=xl/ctrlProps/ctrlProp200.xml><?xml version="1.0" encoding="utf-8"?>
<formControlPr xmlns="http://schemas.microsoft.com/office/spreadsheetml/2009/9/main" objectType="CheckBox" fmlaLink="Sheet1!$B$119"/>
</file>

<file path=xl/ctrlProps/ctrlProp201.xml><?xml version="1.0" encoding="utf-8"?>
<formControlPr xmlns="http://schemas.microsoft.com/office/spreadsheetml/2009/9/main" objectType="CheckBox" fmlaLink="Sheet1!$A$111"/>
</file>

<file path=xl/ctrlProps/ctrlProp202.xml><?xml version="1.0" encoding="utf-8"?>
<formControlPr xmlns="http://schemas.microsoft.com/office/spreadsheetml/2009/9/main" objectType="CheckBox" fmlaLink="Sheet1!$A$112"/>
</file>

<file path=xl/ctrlProps/ctrlProp203.xml><?xml version="1.0" encoding="utf-8"?>
<formControlPr xmlns="http://schemas.microsoft.com/office/spreadsheetml/2009/9/main" objectType="CheckBox" fmlaLink="Sheet1!$A$113"/>
</file>

<file path=xl/ctrlProps/ctrlProp204.xml><?xml version="1.0" encoding="utf-8"?>
<formControlPr xmlns="http://schemas.microsoft.com/office/spreadsheetml/2009/9/main" objectType="CheckBox" fmlaLink="Sheet1!$A$114"/>
</file>

<file path=xl/ctrlProps/ctrlProp205.xml><?xml version="1.0" encoding="utf-8"?>
<formControlPr xmlns="http://schemas.microsoft.com/office/spreadsheetml/2009/9/main" objectType="CheckBox" fmlaLink="Sheet1!$A$115"/>
</file>

<file path=xl/ctrlProps/ctrlProp206.xml><?xml version="1.0" encoding="utf-8"?>
<formControlPr xmlns="http://schemas.microsoft.com/office/spreadsheetml/2009/9/main" objectType="CheckBox" fmlaLink="Sheet1!$A$116"/>
</file>

<file path=xl/ctrlProps/ctrlProp207.xml><?xml version="1.0" encoding="utf-8"?>
<formControlPr xmlns="http://schemas.microsoft.com/office/spreadsheetml/2009/9/main" objectType="CheckBox" fmlaLink="Sheet1!$A$117"/>
</file>

<file path=xl/ctrlProps/ctrlProp208.xml><?xml version="1.0" encoding="utf-8"?>
<formControlPr xmlns="http://schemas.microsoft.com/office/spreadsheetml/2009/9/main" objectType="CheckBox" fmlaLink="Sheet1!$A$118"/>
</file>

<file path=xl/ctrlProps/ctrlProp209.xml><?xml version="1.0" encoding="utf-8"?>
<formControlPr xmlns="http://schemas.microsoft.com/office/spreadsheetml/2009/9/main" objectType="CheckBox" fmlaLink="Sheet1!$A$119"/>
</file>

<file path=xl/ctrlProps/ctrlProp21.xml><?xml version="1.0" encoding="utf-8"?>
<formControlPr xmlns="http://schemas.microsoft.com/office/spreadsheetml/2009/9/main" objectType="CheckBox" fmlaLink="Sheet1!$D$59"/>
</file>

<file path=xl/ctrlProps/ctrlProp22.xml><?xml version="1.0" encoding="utf-8"?>
<formControlPr xmlns="http://schemas.microsoft.com/office/spreadsheetml/2009/9/main" objectType="CheckBox" fmlaLink="Sheet1!$A$59"/>
</file>

<file path=xl/ctrlProps/ctrlProp23.xml><?xml version="1.0" encoding="utf-8"?>
<formControlPr xmlns="http://schemas.microsoft.com/office/spreadsheetml/2009/9/main" objectType="CheckBox" fmlaLink="Sheet1!$A$57"/>
</file>

<file path=xl/ctrlProps/ctrlProp24.xml><?xml version="1.0" encoding="utf-8"?>
<formControlPr xmlns="http://schemas.microsoft.com/office/spreadsheetml/2009/9/main" objectType="CheckBox" fmlaLink="Sheet1!$A$27"/>
</file>

<file path=xl/ctrlProps/ctrlProp25.xml><?xml version="1.0" encoding="utf-8"?>
<formControlPr xmlns="http://schemas.microsoft.com/office/spreadsheetml/2009/9/main" objectType="CheckBox" fmlaLink="Sheet1!$B$27"/>
</file>

<file path=xl/ctrlProps/ctrlProp26.xml><?xml version="1.0" encoding="utf-8"?>
<formControlPr xmlns="http://schemas.microsoft.com/office/spreadsheetml/2009/9/main" objectType="CheckBox" fmlaLink="Sheet1!$C$27"/>
</file>

<file path=xl/ctrlProps/ctrlProp27.xml><?xml version="1.0" encoding="utf-8"?>
<formControlPr xmlns="http://schemas.microsoft.com/office/spreadsheetml/2009/9/main" objectType="CheckBox" fmlaLink="Sheet1!$D$27"/>
</file>

<file path=xl/ctrlProps/ctrlProp28.xml><?xml version="1.0" encoding="utf-8"?>
<formControlPr xmlns="http://schemas.microsoft.com/office/spreadsheetml/2009/9/main" objectType="CheckBox" fmlaLink="Sheet1!$A$28"/>
</file>

<file path=xl/ctrlProps/ctrlProp29.xml><?xml version="1.0" encoding="utf-8"?>
<formControlPr xmlns="http://schemas.microsoft.com/office/spreadsheetml/2009/9/main" objectType="CheckBox" fmlaLink="Sheet1!$B$28"/>
</file>

<file path=xl/ctrlProps/ctrlProp3.xml><?xml version="1.0" encoding="utf-8"?>
<formControlPr xmlns="http://schemas.microsoft.com/office/spreadsheetml/2009/9/main" objectType="CheckBox" fmlaLink="Sheet1!$C$43"/>
</file>

<file path=xl/ctrlProps/ctrlProp30.xml><?xml version="1.0" encoding="utf-8"?>
<formControlPr xmlns="http://schemas.microsoft.com/office/spreadsheetml/2009/9/main" objectType="CheckBox" fmlaLink="Sheet1!$C$28"/>
</file>

<file path=xl/ctrlProps/ctrlProp31.xml><?xml version="1.0" encoding="utf-8"?>
<formControlPr xmlns="http://schemas.microsoft.com/office/spreadsheetml/2009/9/main" objectType="CheckBox" fmlaLink="Sheet1!$B$29"/>
</file>

<file path=xl/ctrlProps/ctrlProp32.xml><?xml version="1.0" encoding="utf-8"?>
<formControlPr xmlns="http://schemas.microsoft.com/office/spreadsheetml/2009/9/main" objectType="CheckBox" fmlaLink="Sheet1!$C$29"/>
</file>

<file path=xl/ctrlProps/ctrlProp33.xml><?xml version="1.0" encoding="utf-8"?>
<formControlPr xmlns="http://schemas.microsoft.com/office/spreadsheetml/2009/9/main" objectType="CheckBox" fmlaLink="Sheet1!$D$29"/>
</file>

<file path=xl/ctrlProps/ctrlProp34.xml><?xml version="1.0" encoding="utf-8"?>
<formControlPr xmlns="http://schemas.microsoft.com/office/spreadsheetml/2009/9/main" objectType="CheckBox" fmlaLink="Sheet1!$A$30"/>
</file>

<file path=xl/ctrlProps/ctrlProp35.xml><?xml version="1.0" encoding="utf-8"?>
<formControlPr xmlns="http://schemas.microsoft.com/office/spreadsheetml/2009/9/main" objectType="CheckBox" fmlaLink="Sheet1!$D$28"/>
</file>

<file path=xl/ctrlProps/ctrlProp36.xml><?xml version="1.0" encoding="utf-8"?>
<formControlPr xmlns="http://schemas.microsoft.com/office/spreadsheetml/2009/9/main" objectType="CheckBox" fmlaLink="Sheet1!$A$29"/>
</file>

<file path=xl/ctrlProps/ctrlProp37.xml><?xml version="1.0" encoding="utf-8"?>
<formControlPr xmlns="http://schemas.microsoft.com/office/spreadsheetml/2009/9/main" objectType="CheckBox" fmlaLink="Sheet1!$A$96"/>
</file>

<file path=xl/ctrlProps/ctrlProp38.xml><?xml version="1.0" encoding="utf-8"?>
<formControlPr xmlns="http://schemas.microsoft.com/office/spreadsheetml/2009/9/main" objectType="CheckBox" fmlaLink="Sheet1!$C$96"/>
</file>

<file path=xl/ctrlProps/ctrlProp39.xml><?xml version="1.0" encoding="utf-8"?>
<formControlPr xmlns="http://schemas.microsoft.com/office/spreadsheetml/2009/9/main" objectType="CheckBox" fmlaLink="Sheet1!$B$101"/>
</file>

<file path=xl/ctrlProps/ctrlProp4.xml><?xml version="1.0" encoding="utf-8"?>
<formControlPr xmlns="http://schemas.microsoft.com/office/spreadsheetml/2009/9/main" objectType="CheckBox" fmlaLink="Sheet1!$A$44"/>
</file>

<file path=xl/ctrlProps/ctrlProp40.xml><?xml version="1.0" encoding="utf-8"?>
<formControlPr xmlns="http://schemas.microsoft.com/office/spreadsheetml/2009/9/main" objectType="CheckBox" fmlaLink="Sheet1!$C$101"/>
</file>

<file path=xl/ctrlProps/ctrlProp41.xml><?xml version="1.0" encoding="utf-8"?>
<formControlPr xmlns="http://schemas.microsoft.com/office/spreadsheetml/2009/9/main" objectType="CheckBox" fmlaLink="Sheet1!$B$102"/>
</file>

<file path=xl/ctrlProps/ctrlProp42.xml><?xml version="1.0" encoding="utf-8"?>
<formControlPr xmlns="http://schemas.microsoft.com/office/spreadsheetml/2009/9/main" objectType="CheckBox" fmlaLink="Sheet1!$B$103"/>
</file>

<file path=xl/ctrlProps/ctrlProp43.xml><?xml version="1.0" encoding="utf-8"?>
<formControlPr xmlns="http://schemas.microsoft.com/office/spreadsheetml/2009/9/main" objectType="CheckBox" fmlaLink="Sheet1!$C$103"/>
</file>

<file path=xl/ctrlProps/ctrlProp44.xml><?xml version="1.0" encoding="utf-8"?>
<formControlPr xmlns="http://schemas.microsoft.com/office/spreadsheetml/2009/9/main" objectType="CheckBox" fmlaLink="Sheet1!$C$102"/>
</file>

<file path=xl/ctrlProps/ctrlProp45.xml><?xml version="1.0" encoding="utf-8"?>
<formControlPr xmlns="http://schemas.microsoft.com/office/spreadsheetml/2009/9/main" objectType="CheckBox" fmlaLink="Sheet1!$B$100"/>
</file>

<file path=xl/ctrlProps/ctrlProp46.xml><?xml version="1.0" encoding="utf-8"?>
<formControlPr xmlns="http://schemas.microsoft.com/office/spreadsheetml/2009/9/main" objectType="CheckBox" fmlaLink="Sheet1!$C$100"/>
</file>

<file path=xl/ctrlProps/ctrlProp47.xml><?xml version="1.0" encoding="utf-8"?>
<formControlPr xmlns="http://schemas.microsoft.com/office/spreadsheetml/2009/9/main" objectType="CheckBox" fmlaLink="Sheet1!$A$102"/>
</file>

<file path=xl/ctrlProps/ctrlProp48.xml><?xml version="1.0" encoding="utf-8"?>
<formControlPr xmlns="http://schemas.microsoft.com/office/spreadsheetml/2009/9/main" objectType="CheckBox" fmlaLink="Sheet1!$A$103"/>
</file>

<file path=xl/ctrlProps/ctrlProp49.xml><?xml version="1.0" encoding="utf-8"?>
<formControlPr xmlns="http://schemas.microsoft.com/office/spreadsheetml/2009/9/main" objectType="CheckBox" fmlaLink="Sheet1!$A$101"/>
</file>

<file path=xl/ctrlProps/ctrlProp5.xml><?xml version="1.0" encoding="utf-8"?>
<formControlPr xmlns="http://schemas.microsoft.com/office/spreadsheetml/2009/9/main" objectType="CheckBox" fmlaLink="Sheet1!$B$44"/>
</file>

<file path=xl/ctrlProps/ctrlProp50.xml><?xml version="1.0" encoding="utf-8"?>
<formControlPr xmlns="http://schemas.microsoft.com/office/spreadsheetml/2009/9/main" objectType="CheckBox" fmlaLink="Sheet1!$A$100"/>
</file>

<file path=xl/ctrlProps/ctrlProp51.xml><?xml version="1.0" encoding="utf-8"?>
<formControlPr xmlns="http://schemas.microsoft.com/office/spreadsheetml/2009/9/main" objectType="CheckBox" fmlaLink="Sheet1!$D$103"/>
</file>

<file path=xl/ctrlProps/ctrlProp52.xml><?xml version="1.0" encoding="utf-8"?>
<formControlPr xmlns="http://schemas.microsoft.com/office/spreadsheetml/2009/9/main" objectType="CheckBox" fmlaLink="Sheet1!$A$104"/>
</file>

<file path=xl/ctrlProps/ctrlProp53.xml><?xml version="1.0" encoding="utf-8"?>
<formControlPr xmlns="http://schemas.microsoft.com/office/spreadsheetml/2009/9/main" objectType="CheckBox" fmlaLink="Sheet1!$A$121"/>
</file>

<file path=xl/ctrlProps/ctrlProp54.xml><?xml version="1.0" encoding="utf-8"?>
<formControlPr xmlns="http://schemas.microsoft.com/office/spreadsheetml/2009/9/main" objectType="CheckBox" fmlaLink="Sheet1!$A$108"/>
</file>

<file path=xl/ctrlProps/ctrlProp55.xml><?xml version="1.0" encoding="utf-8"?>
<formControlPr xmlns="http://schemas.microsoft.com/office/spreadsheetml/2009/9/main" objectType="CheckBox" fmlaLink="Sheet1!$A$25"/>
</file>

<file path=xl/ctrlProps/ctrlProp56.xml><?xml version="1.0" encoding="utf-8"?>
<formControlPr xmlns="http://schemas.microsoft.com/office/spreadsheetml/2009/9/main" objectType="CheckBox" fmlaLink="Sheet1!$B$25"/>
</file>

<file path=xl/ctrlProps/ctrlProp57.xml><?xml version="1.0" encoding="utf-8"?>
<formControlPr xmlns="http://schemas.microsoft.com/office/spreadsheetml/2009/9/main" objectType="CheckBox" fmlaLink="Sheet1!$A$11"/>
</file>

<file path=xl/ctrlProps/ctrlProp58.xml><?xml version="1.0" encoding="utf-8"?>
<formControlPr xmlns="http://schemas.microsoft.com/office/spreadsheetml/2009/9/main" objectType="CheckBox" fmlaLink="Sheet1!$B$11"/>
</file>

<file path=xl/ctrlProps/ctrlProp59.xml><?xml version="1.0" encoding="utf-8"?>
<formControlPr xmlns="http://schemas.microsoft.com/office/spreadsheetml/2009/9/main" objectType="CheckBox" fmlaLink="Sheet1!$A$26"/>
</file>

<file path=xl/ctrlProps/ctrlProp6.xml><?xml version="1.0" encoding="utf-8"?>
<formControlPr xmlns="http://schemas.microsoft.com/office/spreadsheetml/2009/9/main" objectType="CheckBox" fmlaLink="Sheet1!$C$44"/>
</file>

<file path=xl/ctrlProps/ctrlProp60.xml><?xml version="1.0" encoding="utf-8"?>
<formControlPr xmlns="http://schemas.microsoft.com/office/spreadsheetml/2009/9/main" objectType="CheckBox" fmlaLink="Sheet1!$B$26"/>
</file>

<file path=xl/ctrlProps/ctrlProp61.xml><?xml version="1.0" encoding="utf-8"?>
<formControlPr xmlns="http://schemas.microsoft.com/office/spreadsheetml/2009/9/main" objectType="CheckBox" fmlaLink="Sheet1!$A$17"/>
</file>

<file path=xl/ctrlProps/ctrlProp62.xml><?xml version="1.0" encoding="utf-8"?>
<formControlPr xmlns="http://schemas.microsoft.com/office/spreadsheetml/2009/9/main" objectType="CheckBox" fmlaLink="Sheet1!$B$17"/>
</file>

<file path=xl/ctrlProps/ctrlProp63.xml><?xml version="1.0" encoding="utf-8"?>
<formControlPr xmlns="http://schemas.microsoft.com/office/spreadsheetml/2009/9/main" objectType="CheckBox" fmlaLink="Sheet1!$A$56"/>
</file>

<file path=xl/ctrlProps/ctrlProp64.xml><?xml version="1.0" encoding="utf-8"?>
<formControlPr xmlns="http://schemas.microsoft.com/office/spreadsheetml/2009/9/main" objectType="CheckBox" fmlaLink="Sheet1!$B$56"/>
</file>

<file path=xl/ctrlProps/ctrlProp65.xml><?xml version="1.0" encoding="utf-8"?>
<formControlPr xmlns="http://schemas.microsoft.com/office/spreadsheetml/2009/9/main" objectType="CheckBox" fmlaLink="Sheet1!$A$39"/>
</file>

<file path=xl/ctrlProps/ctrlProp66.xml><?xml version="1.0" encoding="utf-8"?>
<formControlPr xmlns="http://schemas.microsoft.com/office/spreadsheetml/2009/9/main" objectType="CheckBox" fmlaLink="Sheet1!$B$39"/>
</file>

<file path=xl/ctrlProps/ctrlProp67.xml><?xml version="1.0" encoding="utf-8"?>
<formControlPr xmlns="http://schemas.microsoft.com/office/spreadsheetml/2009/9/main" objectType="CheckBox" fmlaLink="Sheet1!$C$39"/>
</file>

<file path=xl/ctrlProps/ctrlProp68.xml><?xml version="1.0" encoding="utf-8"?>
<formControlPr xmlns="http://schemas.microsoft.com/office/spreadsheetml/2009/9/main" objectType="CheckBox" fmlaLink="Sheet1!$A$53"/>
</file>

<file path=xl/ctrlProps/ctrlProp69.xml><?xml version="1.0" encoding="utf-8"?>
<formControlPr xmlns="http://schemas.microsoft.com/office/spreadsheetml/2009/9/main" objectType="CheckBox" fmlaLink="Sheet1!$B$96"/>
</file>

<file path=xl/ctrlProps/ctrlProp7.xml><?xml version="1.0" encoding="utf-8"?>
<formControlPr xmlns="http://schemas.microsoft.com/office/spreadsheetml/2009/9/main" objectType="CheckBox" fmlaLink="Sheet1!$A$45"/>
</file>

<file path=xl/ctrlProps/ctrlProp70.xml><?xml version="1.0" encoding="utf-8"?>
<formControlPr xmlns="http://schemas.microsoft.com/office/spreadsheetml/2009/9/main" objectType="CheckBox" fmlaLink="Sheet1!$A$94"/>
</file>

<file path=xl/ctrlProps/ctrlProp71.xml><?xml version="1.0" encoding="utf-8"?>
<formControlPr xmlns="http://schemas.microsoft.com/office/spreadsheetml/2009/9/main" objectType="CheckBox" fmlaLink="Sheet1!$B$94"/>
</file>

<file path=xl/ctrlProps/ctrlProp72.xml><?xml version="1.0" encoding="utf-8"?>
<formControlPr xmlns="http://schemas.microsoft.com/office/spreadsheetml/2009/9/main" objectType="CheckBox" fmlaLink="Sheet1!$C$94"/>
</file>

<file path=xl/ctrlProps/ctrlProp73.xml><?xml version="1.0" encoding="utf-8"?>
<formControlPr xmlns="http://schemas.microsoft.com/office/spreadsheetml/2009/9/main" objectType="CheckBox" fmlaLink="Sheet1!$A$73"/>
</file>

<file path=xl/ctrlProps/ctrlProp74.xml><?xml version="1.0" encoding="utf-8"?>
<formControlPr xmlns="http://schemas.microsoft.com/office/spreadsheetml/2009/9/main" objectType="CheckBox" fmlaLink="Sheet1!$A$74"/>
</file>

<file path=xl/ctrlProps/ctrlProp75.xml><?xml version="1.0" encoding="utf-8"?>
<formControlPr xmlns="http://schemas.microsoft.com/office/spreadsheetml/2009/9/main" objectType="CheckBox" fmlaLink="Sheet1!$A$75"/>
</file>

<file path=xl/ctrlProps/ctrlProp76.xml><?xml version="1.0" encoding="utf-8"?>
<formControlPr xmlns="http://schemas.microsoft.com/office/spreadsheetml/2009/9/main" objectType="CheckBox" fmlaLink="Sheet1!$A$76"/>
</file>

<file path=xl/ctrlProps/ctrlProp77.xml><?xml version="1.0" encoding="utf-8"?>
<formControlPr xmlns="http://schemas.microsoft.com/office/spreadsheetml/2009/9/main" objectType="CheckBox" fmlaLink="Sheet1!$A$72"/>
</file>

<file path=xl/ctrlProps/ctrlProp78.xml><?xml version="1.0" encoding="utf-8"?>
<formControlPr xmlns="http://schemas.microsoft.com/office/spreadsheetml/2009/9/main" objectType="CheckBox" fmlaLink="Sheet1!$B$72"/>
</file>

<file path=xl/ctrlProps/ctrlProp79.xml><?xml version="1.0" encoding="utf-8"?>
<formControlPr xmlns="http://schemas.microsoft.com/office/spreadsheetml/2009/9/main" objectType="CheckBox" fmlaLink="Sheet1!$C$72"/>
</file>

<file path=xl/ctrlProps/ctrlProp8.xml><?xml version="1.0" encoding="utf-8"?>
<formControlPr xmlns="http://schemas.microsoft.com/office/spreadsheetml/2009/9/main" objectType="CheckBox" fmlaLink="Sheet1!$A$46"/>
</file>

<file path=xl/ctrlProps/ctrlProp80.xml><?xml version="1.0" encoding="utf-8"?>
<formControlPr xmlns="http://schemas.microsoft.com/office/spreadsheetml/2009/9/main" objectType="CheckBox" fmlaLink="Sheet1!$D$72"/>
</file>

<file path=xl/ctrlProps/ctrlProp81.xml><?xml version="1.0" encoding="utf-8"?>
<formControlPr xmlns="http://schemas.microsoft.com/office/spreadsheetml/2009/9/main" objectType="CheckBox" fmlaLink="Sheet1!$A$65"/>
</file>

<file path=xl/ctrlProps/ctrlProp82.xml><?xml version="1.0" encoding="utf-8"?>
<formControlPr xmlns="http://schemas.microsoft.com/office/spreadsheetml/2009/9/main" objectType="CheckBox" fmlaLink="Sheet1!$B$65"/>
</file>

<file path=xl/ctrlProps/ctrlProp83.xml><?xml version="1.0" encoding="utf-8"?>
<formControlPr xmlns="http://schemas.microsoft.com/office/spreadsheetml/2009/9/main" objectType="CheckBox" fmlaLink="Sheet1!$B$61"/>
</file>

<file path=xl/ctrlProps/ctrlProp84.xml><?xml version="1.0" encoding="utf-8"?>
<formControlPr xmlns="http://schemas.microsoft.com/office/spreadsheetml/2009/9/main" objectType="CheckBox" fmlaLink="Sheet1!$A$61"/>
</file>

<file path=xl/ctrlProps/ctrlProp85.xml><?xml version="1.0" encoding="utf-8"?>
<formControlPr xmlns="http://schemas.microsoft.com/office/spreadsheetml/2009/9/main" objectType="CheckBox" fmlaLink="Sheet1!$E$49"/>
</file>

<file path=xl/ctrlProps/ctrlProp86.xml><?xml version="1.0" encoding="utf-8"?>
<formControlPr xmlns="http://schemas.microsoft.com/office/spreadsheetml/2009/9/main" objectType="CheckBox" fmlaLink="Sheet1!$A$49"/>
</file>

<file path=xl/ctrlProps/ctrlProp87.xml><?xml version="1.0" encoding="utf-8"?>
<formControlPr xmlns="http://schemas.microsoft.com/office/spreadsheetml/2009/9/main" objectType="CheckBox" fmlaLink="Sheet1!$A$50"/>
</file>

<file path=xl/ctrlProps/ctrlProp88.xml><?xml version="1.0" encoding="utf-8"?>
<formControlPr xmlns="http://schemas.microsoft.com/office/spreadsheetml/2009/9/main" objectType="CheckBox" fmlaLink="Sheet1!$A$51"/>
</file>

<file path=xl/ctrlProps/ctrlProp89.xml><?xml version="1.0" encoding="utf-8"?>
<formControlPr xmlns="http://schemas.microsoft.com/office/spreadsheetml/2009/9/main" objectType="CheckBox" fmlaLink="Sheet1!$A$52"/>
</file>

<file path=xl/ctrlProps/ctrlProp9.xml><?xml version="1.0" encoding="utf-8"?>
<formControlPr xmlns="http://schemas.microsoft.com/office/spreadsheetml/2009/9/main" objectType="CheckBox" fmlaLink="Sheet1!$B$46"/>
</file>

<file path=xl/ctrlProps/ctrlProp90.xml><?xml version="1.0" encoding="utf-8"?>
<formControlPr xmlns="http://schemas.microsoft.com/office/spreadsheetml/2009/9/main" objectType="CheckBox" fmlaLink="Sheet1!$B$49"/>
</file>

<file path=xl/ctrlProps/ctrlProp91.xml><?xml version="1.0" encoding="utf-8"?>
<formControlPr xmlns="http://schemas.microsoft.com/office/spreadsheetml/2009/9/main" objectType="CheckBox" fmlaLink="Sheet1!$B$50"/>
</file>

<file path=xl/ctrlProps/ctrlProp92.xml><?xml version="1.0" encoding="utf-8"?>
<formControlPr xmlns="http://schemas.microsoft.com/office/spreadsheetml/2009/9/main" objectType="CheckBox" fmlaLink="Sheet1!$B$51"/>
</file>

<file path=xl/ctrlProps/ctrlProp93.xml><?xml version="1.0" encoding="utf-8"?>
<formControlPr xmlns="http://schemas.microsoft.com/office/spreadsheetml/2009/9/main" objectType="CheckBox" fmlaLink="Sheet1!$B$52"/>
</file>

<file path=xl/ctrlProps/ctrlProp94.xml><?xml version="1.0" encoding="utf-8"?>
<formControlPr xmlns="http://schemas.microsoft.com/office/spreadsheetml/2009/9/main" objectType="CheckBox" fmlaLink="Sheet1!$C$49"/>
</file>

<file path=xl/ctrlProps/ctrlProp95.xml><?xml version="1.0" encoding="utf-8"?>
<formControlPr xmlns="http://schemas.microsoft.com/office/spreadsheetml/2009/9/main" objectType="CheckBox" fmlaLink="Sheet1!$C$50"/>
</file>

<file path=xl/ctrlProps/ctrlProp96.xml><?xml version="1.0" encoding="utf-8"?>
<formControlPr xmlns="http://schemas.microsoft.com/office/spreadsheetml/2009/9/main" objectType="CheckBox" fmlaLink="Sheet1!$C$51"/>
</file>

<file path=xl/ctrlProps/ctrlProp97.xml><?xml version="1.0" encoding="utf-8"?>
<formControlPr xmlns="http://schemas.microsoft.com/office/spreadsheetml/2009/9/main" objectType="CheckBox" fmlaLink="Sheet1!$C$52"/>
</file>

<file path=xl/ctrlProps/ctrlProp98.xml><?xml version="1.0" encoding="utf-8"?>
<formControlPr xmlns="http://schemas.microsoft.com/office/spreadsheetml/2009/9/main" objectType="CheckBox" fmlaLink="Sheet1!$D$49"/>
</file>

<file path=xl/ctrlProps/ctrlProp99.xml><?xml version="1.0" encoding="utf-8"?>
<formControlPr xmlns="http://schemas.microsoft.com/office/spreadsheetml/2009/9/main" objectType="CheckBox" fmlaLink="Sheet1!$D$5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42</xdr:row>
          <xdr:rowOff>57150</xdr:rowOff>
        </xdr:from>
        <xdr:to>
          <xdr:col>4</xdr:col>
          <xdr:colOff>466725</xdr:colOff>
          <xdr:row>43</xdr:row>
          <xdr:rowOff>47625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点滴の管理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42</xdr:row>
          <xdr:rowOff>57150</xdr:rowOff>
        </xdr:from>
        <xdr:to>
          <xdr:col>6</xdr:col>
          <xdr:colOff>247650</xdr:colOff>
          <xdr:row>43</xdr:row>
          <xdr:rowOff>47625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中心静脈栄養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42</xdr:row>
          <xdr:rowOff>57150</xdr:rowOff>
        </xdr:from>
        <xdr:to>
          <xdr:col>7</xdr:col>
          <xdr:colOff>723900</xdr:colOff>
          <xdr:row>43</xdr:row>
          <xdr:rowOff>47625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透析</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38100</xdr:rowOff>
        </xdr:from>
        <xdr:to>
          <xdr:col>4</xdr:col>
          <xdr:colOff>466725</xdr:colOff>
          <xdr:row>44</xdr:row>
          <xdr:rowOff>28575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ストーマの処置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43</xdr:row>
          <xdr:rowOff>38100</xdr:rowOff>
        </xdr:from>
        <xdr:to>
          <xdr:col>6</xdr:col>
          <xdr:colOff>247650</xdr:colOff>
          <xdr:row>44</xdr:row>
          <xdr:rowOff>28575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酸素療法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43</xdr:row>
          <xdr:rowOff>38100</xdr:rowOff>
        </xdr:from>
        <xdr:to>
          <xdr:col>7</xdr:col>
          <xdr:colOff>723900</xdr:colOff>
          <xdr:row>44</xdr:row>
          <xdr:rowOff>28575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レスピレーター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9525</xdr:rowOff>
        </xdr:from>
        <xdr:to>
          <xdr:col>4</xdr:col>
          <xdr:colOff>466725</xdr:colOff>
          <xdr:row>45</xdr:row>
          <xdr:rowOff>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気管切開の処置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0</xdr:rowOff>
        </xdr:from>
        <xdr:to>
          <xdr:col>4</xdr:col>
          <xdr:colOff>552450</xdr:colOff>
          <xdr:row>45</xdr:row>
          <xdr:rowOff>200025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モニター測定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45</xdr:row>
          <xdr:rowOff>0</xdr:rowOff>
        </xdr:from>
        <xdr:to>
          <xdr:col>6</xdr:col>
          <xdr:colOff>333375</xdr:colOff>
          <xdr:row>45</xdr:row>
          <xdr:rowOff>200025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褥瘡の処置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9525</xdr:rowOff>
        </xdr:from>
        <xdr:to>
          <xdr:col>6</xdr:col>
          <xdr:colOff>552450</xdr:colOff>
          <xdr:row>46</xdr:row>
          <xdr:rowOff>200025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カテーテル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44</xdr:row>
          <xdr:rowOff>9525</xdr:rowOff>
        </xdr:from>
        <xdr:to>
          <xdr:col>6</xdr:col>
          <xdr:colOff>247650</xdr:colOff>
          <xdr:row>45</xdr:row>
          <xdr:rowOff>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疼痛の看護</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44</xdr:row>
          <xdr:rowOff>9525</xdr:rowOff>
        </xdr:from>
        <xdr:to>
          <xdr:col>7</xdr:col>
          <xdr:colOff>723900</xdr:colOff>
          <xdr:row>45</xdr:row>
          <xdr:rowOff>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経管栄養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56</xdr:row>
          <xdr:rowOff>38100</xdr:rowOff>
        </xdr:from>
        <xdr:to>
          <xdr:col>5</xdr:col>
          <xdr:colOff>400050</xdr:colOff>
          <xdr:row>57</xdr:row>
          <xdr:rowOff>19050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妄想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56</xdr:row>
          <xdr:rowOff>38100</xdr:rowOff>
        </xdr:from>
        <xdr:to>
          <xdr:col>6</xdr:col>
          <xdr:colOff>590550</xdr:colOff>
          <xdr:row>57</xdr:row>
          <xdr:rowOff>19050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昼夜逆転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38100</xdr:rowOff>
        </xdr:from>
        <xdr:to>
          <xdr:col>7</xdr:col>
          <xdr:colOff>933450</xdr:colOff>
          <xdr:row>57</xdr:row>
          <xdr:rowOff>19050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暴言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57</xdr:row>
          <xdr:rowOff>19050</xdr:rowOff>
        </xdr:from>
        <xdr:to>
          <xdr:col>5</xdr:col>
          <xdr:colOff>400050</xdr:colOff>
          <xdr:row>58</xdr:row>
          <xdr:rowOff>19050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介護への抵抗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19050</xdr:rowOff>
        </xdr:from>
        <xdr:to>
          <xdr:col>7</xdr:col>
          <xdr:colOff>933450</xdr:colOff>
          <xdr:row>58</xdr:row>
          <xdr:rowOff>19050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徘徊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57</xdr:row>
          <xdr:rowOff>19050</xdr:rowOff>
        </xdr:from>
        <xdr:to>
          <xdr:col>6</xdr:col>
          <xdr:colOff>590550</xdr:colOff>
          <xdr:row>58</xdr:row>
          <xdr:rowOff>19050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火の不始末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57</xdr:row>
          <xdr:rowOff>276225</xdr:rowOff>
        </xdr:from>
        <xdr:to>
          <xdr:col>5</xdr:col>
          <xdr:colOff>342900</xdr:colOff>
          <xdr:row>58</xdr:row>
          <xdr:rowOff>247650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異食行動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58</xdr:row>
          <xdr:rowOff>0</xdr:rowOff>
        </xdr:from>
        <xdr:to>
          <xdr:col>6</xdr:col>
          <xdr:colOff>533400</xdr:colOff>
          <xdr:row>58</xdr:row>
          <xdr:rowOff>247650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性的問題行動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266700</xdr:rowOff>
        </xdr:from>
        <xdr:to>
          <xdr:col>7</xdr:col>
          <xdr:colOff>590550</xdr:colOff>
          <xdr:row>58</xdr:row>
          <xdr:rowOff>247650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266700</xdr:rowOff>
        </xdr:from>
        <xdr:to>
          <xdr:col>4</xdr:col>
          <xdr:colOff>161925</xdr:colOff>
          <xdr:row>58</xdr:row>
          <xdr:rowOff>247650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不潔行為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38100</xdr:rowOff>
        </xdr:from>
        <xdr:to>
          <xdr:col>4</xdr:col>
          <xdr:colOff>219075</xdr:colOff>
          <xdr:row>57</xdr:row>
          <xdr:rowOff>19050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幻視・幻聴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47625</xdr:rowOff>
        </xdr:from>
        <xdr:to>
          <xdr:col>3</xdr:col>
          <xdr:colOff>666750</xdr:colOff>
          <xdr:row>26</xdr:row>
          <xdr:rowOff>266700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26</xdr:row>
          <xdr:rowOff>47625</xdr:rowOff>
        </xdr:from>
        <xdr:to>
          <xdr:col>5</xdr:col>
          <xdr:colOff>171450</xdr:colOff>
          <xdr:row>26</xdr:row>
          <xdr:rowOff>266700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26</xdr:row>
          <xdr:rowOff>47625</xdr:rowOff>
        </xdr:from>
        <xdr:to>
          <xdr:col>6</xdr:col>
          <xdr:colOff>666750</xdr:colOff>
          <xdr:row>26</xdr:row>
          <xdr:rowOff>266700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47625</xdr:rowOff>
        </xdr:from>
        <xdr:to>
          <xdr:col>8</xdr:col>
          <xdr:colOff>142875</xdr:colOff>
          <xdr:row>26</xdr:row>
          <xdr:rowOff>266700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整形外科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47625</xdr:rowOff>
        </xdr:from>
        <xdr:to>
          <xdr:col>4</xdr:col>
          <xdr:colOff>104775</xdr:colOff>
          <xdr:row>27</xdr:row>
          <xdr:rowOff>266700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脳神経外科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27</xdr:row>
          <xdr:rowOff>47625</xdr:rowOff>
        </xdr:from>
        <xdr:to>
          <xdr:col>5</xdr:col>
          <xdr:colOff>485775</xdr:colOff>
          <xdr:row>27</xdr:row>
          <xdr:rowOff>266700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皮膚科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27</xdr:row>
          <xdr:rowOff>47625</xdr:rowOff>
        </xdr:from>
        <xdr:to>
          <xdr:col>6</xdr:col>
          <xdr:colOff>666750</xdr:colOff>
          <xdr:row>27</xdr:row>
          <xdr:rowOff>266700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泌尿器科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28</xdr:row>
          <xdr:rowOff>0</xdr:rowOff>
        </xdr:from>
        <xdr:to>
          <xdr:col>5</xdr:col>
          <xdr:colOff>266700</xdr:colOff>
          <xdr:row>28</xdr:row>
          <xdr:rowOff>219075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耳鼻咽喉科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28</xdr:row>
          <xdr:rowOff>0</xdr:rowOff>
        </xdr:from>
        <xdr:to>
          <xdr:col>6</xdr:col>
          <xdr:colOff>666750</xdr:colOff>
          <xdr:row>28</xdr:row>
          <xdr:rowOff>219075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リハビリテーション科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xdr:row>
          <xdr:rowOff>0</xdr:rowOff>
        </xdr:from>
        <xdr:to>
          <xdr:col>8</xdr:col>
          <xdr:colOff>142875</xdr:colOff>
          <xdr:row>28</xdr:row>
          <xdr:rowOff>219075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歯科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276225</xdr:rowOff>
        </xdr:from>
        <xdr:to>
          <xdr:col>3</xdr:col>
          <xdr:colOff>647700</xdr:colOff>
          <xdr:row>29</xdr:row>
          <xdr:rowOff>152400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47625</xdr:rowOff>
        </xdr:from>
        <xdr:to>
          <xdr:col>8</xdr:col>
          <xdr:colOff>142875</xdr:colOff>
          <xdr:row>27</xdr:row>
          <xdr:rowOff>266700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婦人科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0</xdr:rowOff>
        </xdr:from>
        <xdr:to>
          <xdr:col>4</xdr:col>
          <xdr:colOff>19050</xdr:colOff>
          <xdr:row>28</xdr:row>
          <xdr:rowOff>219075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眼科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95</xdr:row>
          <xdr:rowOff>66675</xdr:rowOff>
        </xdr:from>
        <xdr:to>
          <xdr:col>4</xdr:col>
          <xdr:colOff>114300</xdr:colOff>
          <xdr:row>95</xdr:row>
          <xdr:rowOff>333375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用いていない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95</xdr:row>
          <xdr:rowOff>66675</xdr:rowOff>
        </xdr:from>
        <xdr:to>
          <xdr:col>7</xdr:col>
          <xdr:colOff>200025</xdr:colOff>
          <xdr:row>95</xdr:row>
          <xdr:rowOff>333375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屋内で使用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100</xdr:row>
          <xdr:rowOff>38100</xdr:rowOff>
        </xdr:from>
        <xdr:to>
          <xdr:col>5</xdr:col>
          <xdr:colOff>685800</xdr:colOff>
          <xdr:row>101</xdr:row>
          <xdr:rowOff>47625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心肺機能の低下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100</xdr:row>
          <xdr:rowOff>28575</xdr:rowOff>
        </xdr:from>
        <xdr:to>
          <xdr:col>7</xdr:col>
          <xdr:colOff>828675</xdr:colOff>
          <xdr:row>101</xdr:row>
          <xdr:rowOff>38100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閉じこもり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101</xdr:row>
          <xdr:rowOff>19050</xdr:rowOff>
        </xdr:from>
        <xdr:to>
          <xdr:col>5</xdr:col>
          <xdr:colOff>676275</xdr:colOff>
          <xdr:row>102</xdr:row>
          <xdr:rowOff>47625</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摂食・嚥下機能低下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102</xdr:row>
          <xdr:rowOff>0</xdr:rowOff>
        </xdr:from>
        <xdr:to>
          <xdr:col>4</xdr:col>
          <xdr:colOff>676275</xdr:colOff>
          <xdr:row>103</xdr:row>
          <xdr:rowOff>28575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脱水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102</xdr:row>
          <xdr:rowOff>0</xdr:rowOff>
        </xdr:from>
        <xdr:to>
          <xdr:col>6</xdr:col>
          <xdr:colOff>219075</xdr:colOff>
          <xdr:row>103</xdr:row>
          <xdr:rowOff>19050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易感染性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101</xdr:row>
          <xdr:rowOff>0</xdr:rowOff>
        </xdr:from>
        <xdr:to>
          <xdr:col>7</xdr:col>
          <xdr:colOff>819150</xdr:colOff>
          <xdr:row>102</xdr:row>
          <xdr:rowOff>19050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徘徊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99</xdr:row>
          <xdr:rowOff>9525</xdr:rowOff>
        </xdr:from>
        <xdr:to>
          <xdr:col>5</xdr:col>
          <xdr:colOff>676275</xdr:colOff>
          <xdr:row>100</xdr:row>
          <xdr:rowOff>38100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転倒・骨折</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99</xdr:row>
          <xdr:rowOff>9525</xdr:rowOff>
        </xdr:from>
        <xdr:to>
          <xdr:col>7</xdr:col>
          <xdr:colOff>828675</xdr:colOff>
          <xdr:row>100</xdr:row>
          <xdr:rowOff>38100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移動能力の低下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101</xdr:row>
          <xdr:rowOff>9525</xdr:rowOff>
        </xdr:from>
        <xdr:to>
          <xdr:col>4</xdr:col>
          <xdr:colOff>85725</xdr:colOff>
          <xdr:row>102</xdr:row>
          <xdr:rowOff>19050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意欲低下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102</xdr:row>
          <xdr:rowOff>0</xdr:rowOff>
        </xdr:from>
        <xdr:to>
          <xdr:col>4</xdr:col>
          <xdr:colOff>66675</xdr:colOff>
          <xdr:row>103</xdr:row>
          <xdr:rowOff>19050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低栄養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100</xdr:row>
          <xdr:rowOff>19050</xdr:rowOff>
        </xdr:from>
        <xdr:to>
          <xdr:col>4</xdr:col>
          <xdr:colOff>38100</xdr:colOff>
          <xdr:row>101</xdr:row>
          <xdr:rowOff>28575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褥瘡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99</xdr:row>
          <xdr:rowOff>19050</xdr:rowOff>
        </xdr:from>
        <xdr:to>
          <xdr:col>4</xdr:col>
          <xdr:colOff>66675</xdr:colOff>
          <xdr:row>100</xdr:row>
          <xdr:rowOff>38100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尿失禁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102</xdr:row>
          <xdr:rowOff>0</xdr:rowOff>
        </xdr:from>
        <xdr:to>
          <xdr:col>7</xdr:col>
          <xdr:colOff>828675</xdr:colOff>
          <xdr:row>103</xdr:row>
          <xdr:rowOff>19050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がん等による疼痛</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103</xdr:row>
          <xdr:rowOff>0</xdr:rowOff>
        </xdr:from>
        <xdr:to>
          <xdr:col>4</xdr:col>
          <xdr:colOff>133350</xdr:colOff>
          <xdr:row>103</xdr:row>
          <xdr:rowOff>257175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120</xdr:row>
          <xdr:rowOff>47625</xdr:rowOff>
        </xdr:from>
        <xdr:to>
          <xdr:col>5</xdr:col>
          <xdr:colOff>28575</xdr:colOff>
          <xdr:row>120</xdr:row>
          <xdr:rowOff>238125</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特記すべき項目なし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107</xdr:row>
          <xdr:rowOff>9525</xdr:rowOff>
        </xdr:from>
        <xdr:to>
          <xdr:col>3</xdr:col>
          <xdr:colOff>666750</xdr:colOff>
          <xdr:row>108</xdr:row>
          <xdr:rowOff>0</xdr:rowOff>
        </xdr:to>
        <xdr:sp macro="" textlink="">
          <xdr:nvSpPr>
            <xdr:cNvPr id="4243" name="Check Box 147" hidden="1">
              <a:extLst>
                <a:ext uri="{63B3BB69-23CF-44E3-9099-C40C66FF867C}">
                  <a14:compatExt spid="_x0000_s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57150</xdr:rowOff>
        </xdr:from>
        <xdr:to>
          <xdr:col>4</xdr:col>
          <xdr:colOff>190500</xdr:colOff>
          <xdr:row>24</xdr:row>
          <xdr:rowOff>323850</xdr:rowOff>
        </xdr:to>
        <xdr:sp macro="" textlink="">
          <xdr:nvSpPr>
            <xdr:cNvPr id="4248" name="Check Box 152" hidden="1">
              <a:extLst>
                <a:ext uri="{63B3BB69-23CF-44E3-9099-C40C66FF867C}">
                  <a14:compatExt spid="_x0000_s4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24</xdr:row>
          <xdr:rowOff>57150</xdr:rowOff>
        </xdr:from>
        <xdr:to>
          <xdr:col>5</xdr:col>
          <xdr:colOff>304800</xdr:colOff>
          <xdr:row>24</xdr:row>
          <xdr:rowOff>323850</xdr:rowOff>
        </xdr:to>
        <xdr:sp macro="" textlink="">
          <xdr:nvSpPr>
            <xdr:cNvPr id="4249" name="Check Box 153" hidden="1">
              <a:extLst>
                <a:ext uri="{63B3BB69-23CF-44E3-9099-C40C66FF867C}">
                  <a14:compatExt spid="_x0000_s4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２回目以上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76200</xdr:rowOff>
        </xdr:from>
        <xdr:to>
          <xdr:col>4</xdr:col>
          <xdr:colOff>190500</xdr:colOff>
          <xdr:row>10</xdr:row>
          <xdr:rowOff>323850</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76200</xdr:rowOff>
        </xdr:from>
        <xdr:to>
          <xdr:col>5</xdr:col>
          <xdr:colOff>304800</xdr:colOff>
          <xdr:row>10</xdr:row>
          <xdr:rowOff>323850</xdr:rowOff>
        </xdr:to>
        <xdr:sp macro="" textlink="">
          <xdr:nvSpPr>
            <xdr:cNvPr id="4255" name="Check Box 159" hidden="1">
              <a:extLst>
                <a:ext uri="{63B3BB69-23CF-44E3-9099-C40C66FF867C}">
                  <a14:compatExt spid="_x0000_s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76200</xdr:rowOff>
        </xdr:from>
        <xdr:to>
          <xdr:col>4</xdr:col>
          <xdr:colOff>190500</xdr:colOff>
          <xdr:row>25</xdr:row>
          <xdr:rowOff>323850</xdr:rowOff>
        </xdr:to>
        <xdr:sp macro="" textlink="">
          <xdr:nvSpPr>
            <xdr:cNvPr id="4262" name="Check Box 166" hidden="1">
              <a:extLst>
                <a:ext uri="{63B3BB69-23CF-44E3-9099-C40C66FF867C}">
                  <a14:compatExt spid="_x0000_s4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25</xdr:row>
          <xdr:rowOff>76200</xdr:rowOff>
        </xdr:from>
        <xdr:to>
          <xdr:col>5</xdr:col>
          <xdr:colOff>304800</xdr:colOff>
          <xdr:row>25</xdr:row>
          <xdr:rowOff>323850</xdr:rowOff>
        </xdr:to>
        <xdr:sp macro="" textlink="">
          <xdr:nvSpPr>
            <xdr:cNvPr id="4263" name="Check Box 167" hidden="1">
              <a:extLst>
                <a:ext uri="{63B3BB69-23CF-44E3-9099-C40C66FF867C}">
                  <a14:compatExt spid="_x0000_s4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38100</xdr:rowOff>
        </xdr:from>
        <xdr:to>
          <xdr:col>4</xdr:col>
          <xdr:colOff>190500</xdr:colOff>
          <xdr:row>16</xdr:row>
          <xdr:rowOff>342900</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16</xdr:row>
          <xdr:rowOff>66675</xdr:rowOff>
        </xdr:from>
        <xdr:to>
          <xdr:col>5</xdr:col>
          <xdr:colOff>304800</xdr:colOff>
          <xdr:row>16</xdr:row>
          <xdr:rowOff>323850</xdr:rowOff>
        </xdr:to>
        <xdr:sp macro="" textlink="">
          <xdr:nvSpPr>
            <xdr:cNvPr id="4268" name="Check Box 172" hidden="1">
              <a:extLst>
                <a:ext uri="{63B3BB69-23CF-44E3-9099-C40C66FF867C}">
                  <a14:compatExt spid="_x0000_s4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55</xdr:row>
          <xdr:rowOff>0</xdr:rowOff>
        </xdr:from>
        <xdr:to>
          <xdr:col>4</xdr:col>
          <xdr:colOff>9525</xdr:colOff>
          <xdr:row>56</xdr:row>
          <xdr:rowOff>9525</xdr:rowOff>
        </xdr:to>
        <xdr:sp macro="" textlink="">
          <xdr:nvSpPr>
            <xdr:cNvPr id="4271" name="Check Box 175" hidden="1">
              <a:extLst>
                <a:ext uri="{63B3BB69-23CF-44E3-9099-C40C66FF867C}">
                  <a14:compatExt spid="_x0000_s4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55</xdr:row>
          <xdr:rowOff>0</xdr:rowOff>
        </xdr:from>
        <xdr:to>
          <xdr:col>4</xdr:col>
          <xdr:colOff>704850</xdr:colOff>
          <xdr:row>56</xdr:row>
          <xdr:rowOff>9525</xdr:rowOff>
        </xdr:to>
        <xdr:sp macro="" textlink="">
          <xdr:nvSpPr>
            <xdr:cNvPr id="4272" name="Check Box 176" hidden="1">
              <a:extLst>
                <a:ext uri="{63B3BB69-23CF-44E3-9099-C40C66FF867C}">
                  <a14:compatExt spid="_x0000_s4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66675</xdr:rowOff>
        </xdr:from>
        <xdr:to>
          <xdr:col>3</xdr:col>
          <xdr:colOff>695325</xdr:colOff>
          <xdr:row>38</xdr:row>
          <xdr:rowOff>333375</xdr:rowOff>
        </xdr:to>
        <xdr:sp macro="" textlink="">
          <xdr:nvSpPr>
            <xdr:cNvPr id="4275" name="Check Box 179" hidden="1">
              <a:extLst>
                <a:ext uri="{63B3BB69-23CF-44E3-9099-C40C66FF867C}">
                  <a14:compatExt spid="_x0000_s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安定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38</xdr:row>
          <xdr:rowOff>66675</xdr:rowOff>
        </xdr:from>
        <xdr:to>
          <xdr:col>5</xdr:col>
          <xdr:colOff>133350</xdr:colOff>
          <xdr:row>38</xdr:row>
          <xdr:rowOff>333375</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不安定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38</xdr:row>
          <xdr:rowOff>66675</xdr:rowOff>
        </xdr:from>
        <xdr:to>
          <xdr:col>6</xdr:col>
          <xdr:colOff>285750</xdr:colOff>
          <xdr:row>38</xdr:row>
          <xdr:rowOff>333375</xdr:rowOff>
        </xdr:to>
        <xdr:sp macro="" textlink="">
          <xdr:nvSpPr>
            <xdr:cNvPr id="4277" name="Check Box 181" hidden="1">
              <a:extLst>
                <a:ext uri="{63B3BB69-23CF-44E3-9099-C40C66FF867C}">
                  <a14:compatExt spid="_x0000_s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95250</xdr:rowOff>
        </xdr:from>
        <xdr:to>
          <xdr:col>4</xdr:col>
          <xdr:colOff>19050</xdr:colOff>
          <xdr:row>52</xdr:row>
          <xdr:rowOff>314325</xdr:rowOff>
        </xdr:to>
        <xdr:sp macro="" textlink="">
          <xdr:nvSpPr>
            <xdr:cNvPr id="4279" name="Check Box 183" hidden="1">
              <a:extLst>
                <a:ext uri="{63B3BB69-23CF-44E3-9099-C40C66FF867C}">
                  <a14:compatExt spid="_x0000_s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問題なし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95</xdr:row>
          <xdr:rowOff>66675</xdr:rowOff>
        </xdr:from>
        <xdr:to>
          <xdr:col>5</xdr:col>
          <xdr:colOff>276225</xdr:colOff>
          <xdr:row>95</xdr:row>
          <xdr:rowOff>333375</xdr:rowOff>
        </xdr:to>
        <xdr:sp macro="" textlink="">
          <xdr:nvSpPr>
            <xdr:cNvPr id="4285" name="Check Box 189" hidden="1">
              <a:extLst>
                <a:ext uri="{63B3BB69-23CF-44E3-9099-C40C66FF867C}">
                  <a14:compatExt spid="_x0000_s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屋外で使用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93</xdr:row>
          <xdr:rowOff>47625</xdr:rowOff>
        </xdr:from>
        <xdr:to>
          <xdr:col>4</xdr:col>
          <xdr:colOff>66675</xdr:colOff>
          <xdr:row>93</xdr:row>
          <xdr:rowOff>371475</xdr:rowOff>
        </xdr:to>
        <xdr:sp macro="" textlink="">
          <xdr:nvSpPr>
            <xdr:cNvPr id="4288" name="Check Box 192"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93</xdr:row>
          <xdr:rowOff>47625</xdr:rowOff>
        </xdr:from>
        <xdr:to>
          <xdr:col>6</xdr:col>
          <xdr:colOff>123825</xdr:colOff>
          <xdr:row>93</xdr:row>
          <xdr:rowOff>371475</xdr:rowOff>
        </xdr:to>
        <xdr:sp macro="" textlink="">
          <xdr:nvSpPr>
            <xdr:cNvPr id="4290" name="Check Box 194" hidden="1">
              <a:extLst>
                <a:ext uri="{63B3BB69-23CF-44E3-9099-C40C66FF867C}">
                  <a14:compatExt spid="_x0000_s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介助があればしている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93</xdr:row>
          <xdr:rowOff>47625</xdr:rowOff>
        </xdr:from>
        <xdr:to>
          <xdr:col>7</xdr:col>
          <xdr:colOff>190500</xdr:colOff>
          <xdr:row>93</xdr:row>
          <xdr:rowOff>371475</xdr:rowOff>
        </xdr:to>
        <xdr:sp macro="" textlink="">
          <xdr:nvSpPr>
            <xdr:cNvPr id="4293" name="Check Box 197"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71</xdr:row>
          <xdr:rowOff>219075</xdr:rowOff>
        </xdr:from>
        <xdr:to>
          <xdr:col>4</xdr:col>
          <xdr:colOff>0</xdr:colOff>
          <xdr:row>73</xdr:row>
          <xdr:rowOff>0</xdr:rowOff>
        </xdr:to>
        <xdr:sp macro="" textlink="">
          <xdr:nvSpPr>
            <xdr:cNvPr id="4298" name="Check Box 202" hidden="1">
              <a:extLst>
                <a:ext uri="{63B3BB69-23CF-44E3-9099-C40C66FF867C}">
                  <a14:compatExt spid="_x0000_s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右下肢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72</xdr:row>
          <xdr:rowOff>219075</xdr:rowOff>
        </xdr:from>
        <xdr:to>
          <xdr:col>4</xdr:col>
          <xdr:colOff>0</xdr:colOff>
          <xdr:row>74</xdr:row>
          <xdr:rowOff>0</xdr:rowOff>
        </xdr:to>
        <xdr:sp macro="" textlink="">
          <xdr:nvSpPr>
            <xdr:cNvPr id="4299" name="Check Box 203" hidden="1">
              <a:extLst>
                <a:ext uri="{63B3BB69-23CF-44E3-9099-C40C66FF867C}">
                  <a14:compatExt spid="_x0000_s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左上肢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73</xdr:row>
          <xdr:rowOff>219075</xdr:rowOff>
        </xdr:from>
        <xdr:to>
          <xdr:col>4</xdr:col>
          <xdr:colOff>0</xdr:colOff>
          <xdr:row>75</xdr:row>
          <xdr:rowOff>0</xdr:rowOff>
        </xdr:to>
        <xdr:sp macro="" textlink="">
          <xdr:nvSpPr>
            <xdr:cNvPr id="4300" name="Check Box 204" hidden="1">
              <a:extLst>
                <a:ext uri="{63B3BB69-23CF-44E3-9099-C40C66FF867C}">
                  <a14:compatExt spid="_x0000_s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左下肢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74</xdr:row>
          <xdr:rowOff>219075</xdr:rowOff>
        </xdr:from>
        <xdr:to>
          <xdr:col>4</xdr:col>
          <xdr:colOff>0</xdr:colOff>
          <xdr:row>76</xdr:row>
          <xdr:rowOff>0</xdr:rowOff>
        </xdr:to>
        <xdr:sp macro="" textlink="">
          <xdr:nvSpPr>
            <xdr:cNvPr id="4305" name="Check Box 209" hidden="1">
              <a:extLst>
                <a:ext uri="{63B3BB69-23CF-44E3-9099-C40C66FF867C}">
                  <a14:compatExt spid="_x0000_s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71</xdr:row>
          <xdr:rowOff>9525</xdr:rowOff>
        </xdr:from>
        <xdr:to>
          <xdr:col>4</xdr:col>
          <xdr:colOff>0</xdr:colOff>
          <xdr:row>72</xdr:row>
          <xdr:rowOff>9525</xdr:rowOff>
        </xdr:to>
        <xdr:sp macro="" textlink="">
          <xdr:nvSpPr>
            <xdr:cNvPr id="4297" name="Check Box 201" hidden="1">
              <a:extLst>
                <a:ext uri="{63B3BB69-23CF-44E3-9099-C40C66FF867C}">
                  <a14:compatExt spid="_x0000_s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右上肢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9525</xdr:rowOff>
        </xdr:from>
        <xdr:to>
          <xdr:col>6</xdr:col>
          <xdr:colOff>0</xdr:colOff>
          <xdr:row>72</xdr:row>
          <xdr:rowOff>9525</xdr:rowOff>
        </xdr:to>
        <xdr:sp macro="" textlink="">
          <xdr:nvSpPr>
            <xdr:cNvPr id="4303" name="Check Box 207" hidden="1">
              <a:extLst>
                <a:ext uri="{63B3BB69-23CF-44E3-9099-C40C66FF867C}">
                  <a14:compatExt spid="_x0000_s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71</xdr:row>
          <xdr:rowOff>9525</xdr:rowOff>
        </xdr:from>
        <xdr:to>
          <xdr:col>7</xdr:col>
          <xdr:colOff>0</xdr:colOff>
          <xdr:row>72</xdr:row>
          <xdr:rowOff>9525</xdr:rowOff>
        </xdr:to>
        <xdr:sp macro="" textlink="">
          <xdr:nvSpPr>
            <xdr:cNvPr id="4306" name="Check Box 210" hidden="1">
              <a:extLst>
                <a:ext uri="{63B3BB69-23CF-44E3-9099-C40C66FF867C}">
                  <a14:compatExt spid="_x0000_s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9525</xdr:rowOff>
        </xdr:from>
        <xdr:to>
          <xdr:col>7</xdr:col>
          <xdr:colOff>762000</xdr:colOff>
          <xdr:row>72</xdr:row>
          <xdr:rowOff>9525</xdr:rowOff>
        </xdr:to>
        <xdr:sp macro="" textlink="">
          <xdr:nvSpPr>
            <xdr:cNvPr id="4307" name="Check Box 211" hidden="1">
              <a:extLst>
                <a:ext uri="{63B3BB69-23CF-44E3-9099-C40C66FF867C}">
                  <a14:compatExt spid="_x0000_s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64</xdr:row>
          <xdr:rowOff>76200</xdr:rowOff>
        </xdr:from>
        <xdr:to>
          <xdr:col>3</xdr:col>
          <xdr:colOff>514350</xdr:colOff>
          <xdr:row>64</xdr:row>
          <xdr:rowOff>333375</xdr:rowOff>
        </xdr:to>
        <xdr:sp macro="" textlink="">
          <xdr:nvSpPr>
            <xdr:cNvPr id="4309" name="Check Box 213" hidden="1">
              <a:extLst>
                <a:ext uri="{63B3BB69-23CF-44E3-9099-C40C66FF867C}">
                  <a14:compatExt spid="_x0000_s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64</xdr:row>
          <xdr:rowOff>76200</xdr:rowOff>
        </xdr:from>
        <xdr:to>
          <xdr:col>5</xdr:col>
          <xdr:colOff>304800</xdr:colOff>
          <xdr:row>64</xdr:row>
          <xdr:rowOff>333375</xdr:rowOff>
        </xdr:to>
        <xdr:sp macro="" textlink="">
          <xdr:nvSpPr>
            <xdr:cNvPr id="4310" name="Check Box 214" hidden="1">
              <a:extLst>
                <a:ext uri="{63B3BB69-23CF-44E3-9099-C40C66FF867C}">
                  <a14:compatExt spid="_x0000_s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60</xdr:row>
          <xdr:rowOff>76200</xdr:rowOff>
        </xdr:from>
        <xdr:to>
          <xdr:col>4</xdr:col>
          <xdr:colOff>409575</xdr:colOff>
          <xdr:row>60</xdr:row>
          <xdr:rowOff>323850</xdr:rowOff>
        </xdr:to>
        <xdr:sp macro="" textlink="">
          <xdr:nvSpPr>
            <xdr:cNvPr id="4314" name="Check Box 218" hidden="1">
              <a:extLst>
                <a:ext uri="{63B3BB69-23CF-44E3-9099-C40C66FF867C}">
                  <a14:compatExt spid="_x0000_s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60</xdr:row>
          <xdr:rowOff>76200</xdr:rowOff>
        </xdr:from>
        <xdr:to>
          <xdr:col>3</xdr:col>
          <xdr:colOff>485775</xdr:colOff>
          <xdr:row>60</xdr:row>
          <xdr:rowOff>323850</xdr:rowOff>
        </xdr:to>
        <xdr:sp macro="" textlink="">
          <xdr:nvSpPr>
            <xdr:cNvPr id="4315" name="Check Box 219" hidden="1">
              <a:extLst>
                <a:ext uri="{63B3BB69-23CF-44E3-9099-C40C66FF867C}">
                  <a14:compatExt spid="_x0000_s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57150</xdr:rowOff>
        </xdr:from>
        <xdr:to>
          <xdr:col>7</xdr:col>
          <xdr:colOff>552450</xdr:colOff>
          <xdr:row>48</xdr:row>
          <xdr:rowOff>276225</xdr:rowOff>
        </xdr:to>
        <xdr:sp macro="" textlink="">
          <xdr:nvSpPr>
            <xdr:cNvPr id="4322" name="Check Box 226" hidden="1">
              <a:extLst>
                <a:ext uri="{63B3BB69-23CF-44E3-9099-C40C66FF867C}">
                  <a14:compatExt spid="_x0000_s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48</xdr:row>
          <xdr:rowOff>57150</xdr:rowOff>
        </xdr:from>
        <xdr:to>
          <xdr:col>3</xdr:col>
          <xdr:colOff>552450</xdr:colOff>
          <xdr:row>48</xdr:row>
          <xdr:rowOff>276225</xdr:rowOff>
        </xdr:to>
        <xdr:sp macro="" textlink="">
          <xdr:nvSpPr>
            <xdr:cNvPr id="4319" name="Check Box 223" hidden="1">
              <a:extLst>
                <a:ext uri="{63B3BB69-23CF-44E3-9099-C40C66FF867C}">
                  <a14:compatExt spid="_x0000_s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47625</xdr:rowOff>
        </xdr:from>
        <xdr:to>
          <xdr:col>3</xdr:col>
          <xdr:colOff>552450</xdr:colOff>
          <xdr:row>49</xdr:row>
          <xdr:rowOff>257175</xdr:rowOff>
        </xdr:to>
        <xdr:sp macro="" textlink="">
          <xdr:nvSpPr>
            <xdr:cNvPr id="4326" name="Check Box 230" hidden="1">
              <a:extLst>
                <a:ext uri="{63B3BB69-23CF-44E3-9099-C40C66FF867C}">
                  <a14:compatExt spid="_x0000_s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47625</xdr:rowOff>
        </xdr:from>
        <xdr:to>
          <xdr:col>3</xdr:col>
          <xdr:colOff>552450</xdr:colOff>
          <xdr:row>50</xdr:row>
          <xdr:rowOff>266700</xdr:rowOff>
        </xdr:to>
        <xdr:sp macro="" textlink="">
          <xdr:nvSpPr>
            <xdr:cNvPr id="4331" name="Check Box 235" hidden="1">
              <a:extLst>
                <a:ext uri="{63B3BB69-23CF-44E3-9099-C40C66FF867C}">
                  <a14:compatExt spid="_x0000_s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19050</xdr:rowOff>
        </xdr:from>
        <xdr:to>
          <xdr:col>3</xdr:col>
          <xdr:colOff>552450</xdr:colOff>
          <xdr:row>51</xdr:row>
          <xdr:rowOff>238125</xdr:rowOff>
        </xdr:to>
        <xdr:sp macro="" textlink="">
          <xdr:nvSpPr>
            <xdr:cNvPr id="4336" name="Check Box 240" hidden="1">
              <a:extLst>
                <a:ext uri="{63B3BB69-23CF-44E3-9099-C40C66FF867C}">
                  <a14:compatExt spid="_x0000_s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48</xdr:row>
          <xdr:rowOff>57150</xdr:rowOff>
        </xdr:from>
        <xdr:to>
          <xdr:col>4</xdr:col>
          <xdr:colOff>533400</xdr:colOff>
          <xdr:row>48</xdr:row>
          <xdr:rowOff>276225</xdr:rowOff>
        </xdr:to>
        <xdr:sp macro="" textlink="">
          <xdr:nvSpPr>
            <xdr:cNvPr id="4320" name="Check Box 224" hidden="1">
              <a:extLst>
                <a:ext uri="{63B3BB69-23CF-44E3-9099-C40C66FF867C}">
                  <a14:compatExt spid="_x0000_s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Ｊ１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49</xdr:row>
          <xdr:rowOff>47625</xdr:rowOff>
        </xdr:from>
        <xdr:to>
          <xdr:col>4</xdr:col>
          <xdr:colOff>533400</xdr:colOff>
          <xdr:row>49</xdr:row>
          <xdr:rowOff>257175</xdr:rowOff>
        </xdr:to>
        <xdr:sp macro="" textlink="">
          <xdr:nvSpPr>
            <xdr:cNvPr id="4327" name="Check Box 231" hidden="1">
              <a:extLst>
                <a:ext uri="{63B3BB69-23CF-44E3-9099-C40C66FF867C}">
                  <a14:compatExt spid="_x0000_s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50</xdr:row>
          <xdr:rowOff>66675</xdr:rowOff>
        </xdr:from>
        <xdr:to>
          <xdr:col>4</xdr:col>
          <xdr:colOff>533400</xdr:colOff>
          <xdr:row>51</xdr:row>
          <xdr:rowOff>0</xdr:rowOff>
        </xdr:to>
        <xdr:sp macro="" textlink="">
          <xdr:nvSpPr>
            <xdr:cNvPr id="4332" name="Check Box 236" hidden="1">
              <a:extLst>
                <a:ext uri="{63B3BB69-23CF-44E3-9099-C40C66FF867C}">
                  <a14:compatExt spid="_x0000_s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51</xdr:row>
          <xdr:rowOff>19050</xdr:rowOff>
        </xdr:from>
        <xdr:to>
          <xdr:col>4</xdr:col>
          <xdr:colOff>533400</xdr:colOff>
          <xdr:row>51</xdr:row>
          <xdr:rowOff>238125</xdr:rowOff>
        </xdr:to>
        <xdr:sp macro="" textlink="">
          <xdr:nvSpPr>
            <xdr:cNvPr id="4337" name="Check Box 241" hidden="1">
              <a:extLst>
                <a:ext uri="{63B3BB69-23CF-44E3-9099-C40C66FF867C}">
                  <a14:compatExt spid="_x0000_s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48</xdr:row>
          <xdr:rowOff>57150</xdr:rowOff>
        </xdr:from>
        <xdr:to>
          <xdr:col>5</xdr:col>
          <xdr:colOff>533400</xdr:colOff>
          <xdr:row>48</xdr:row>
          <xdr:rowOff>276225</xdr:rowOff>
        </xdr:to>
        <xdr:sp macro="" textlink="">
          <xdr:nvSpPr>
            <xdr:cNvPr id="4321" name="Check Box 225" hidden="1">
              <a:extLst>
                <a:ext uri="{63B3BB69-23CF-44E3-9099-C40C66FF867C}">
                  <a14:compatExt spid="_x0000_s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Ｊ２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49</xdr:row>
          <xdr:rowOff>47625</xdr:rowOff>
        </xdr:from>
        <xdr:to>
          <xdr:col>5</xdr:col>
          <xdr:colOff>533400</xdr:colOff>
          <xdr:row>49</xdr:row>
          <xdr:rowOff>257175</xdr:rowOff>
        </xdr:to>
        <xdr:sp macro="" textlink="">
          <xdr:nvSpPr>
            <xdr:cNvPr id="4328" name="Check Box 232" hidden="1">
              <a:extLst>
                <a:ext uri="{63B3BB69-23CF-44E3-9099-C40C66FF867C}">
                  <a14:compatExt spid="_x0000_s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50</xdr:row>
          <xdr:rowOff>66675</xdr:rowOff>
        </xdr:from>
        <xdr:to>
          <xdr:col>5</xdr:col>
          <xdr:colOff>533400</xdr:colOff>
          <xdr:row>51</xdr:row>
          <xdr:rowOff>0</xdr:rowOff>
        </xdr:to>
        <xdr:sp macro="" textlink="">
          <xdr:nvSpPr>
            <xdr:cNvPr id="4333" name="Check Box 237" hidden="1">
              <a:extLst>
                <a:ext uri="{63B3BB69-23CF-44E3-9099-C40C66FF867C}">
                  <a14:compatExt spid="_x0000_s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51</xdr:row>
          <xdr:rowOff>19050</xdr:rowOff>
        </xdr:from>
        <xdr:to>
          <xdr:col>5</xdr:col>
          <xdr:colOff>533400</xdr:colOff>
          <xdr:row>51</xdr:row>
          <xdr:rowOff>238125</xdr:rowOff>
        </xdr:to>
        <xdr:sp macro="" textlink="">
          <xdr:nvSpPr>
            <xdr:cNvPr id="4338" name="Check Box 242" hidden="1">
              <a:extLst>
                <a:ext uri="{63B3BB69-23CF-44E3-9099-C40C66FF867C}">
                  <a14:compatExt spid="_x0000_s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57150</xdr:rowOff>
        </xdr:from>
        <xdr:to>
          <xdr:col>6</xdr:col>
          <xdr:colOff>542925</xdr:colOff>
          <xdr:row>48</xdr:row>
          <xdr:rowOff>276225</xdr:rowOff>
        </xdr:to>
        <xdr:sp macro="" textlink="">
          <xdr:nvSpPr>
            <xdr:cNvPr id="4324" name="Check Box 228" hidden="1">
              <a:extLst>
                <a:ext uri="{63B3BB69-23CF-44E3-9099-C40C66FF867C}">
                  <a14:compatExt spid="_x0000_s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47625</xdr:rowOff>
        </xdr:from>
        <xdr:to>
          <xdr:col>6</xdr:col>
          <xdr:colOff>542925</xdr:colOff>
          <xdr:row>49</xdr:row>
          <xdr:rowOff>257175</xdr:rowOff>
        </xdr:to>
        <xdr:sp macro="" textlink="">
          <xdr:nvSpPr>
            <xdr:cNvPr id="4329" name="Check Box 233" hidden="1">
              <a:extLst>
                <a:ext uri="{63B3BB69-23CF-44E3-9099-C40C66FF867C}">
                  <a14:compatExt spid="_x0000_s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66675</xdr:rowOff>
        </xdr:from>
        <xdr:to>
          <xdr:col>6</xdr:col>
          <xdr:colOff>542925</xdr:colOff>
          <xdr:row>51</xdr:row>
          <xdr:rowOff>0</xdr:rowOff>
        </xdr:to>
        <xdr:sp macro="" textlink="">
          <xdr:nvSpPr>
            <xdr:cNvPr id="4334" name="Check Box 238" hidden="1">
              <a:extLst>
                <a:ext uri="{63B3BB69-23CF-44E3-9099-C40C66FF867C}">
                  <a14:compatExt spid="_x0000_s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19050</xdr:rowOff>
        </xdr:from>
        <xdr:to>
          <xdr:col>6</xdr:col>
          <xdr:colOff>542925</xdr:colOff>
          <xdr:row>51</xdr:row>
          <xdr:rowOff>238125</xdr:rowOff>
        </xdr:to>
        <xdr:sp macro="" textlink="">
          <xdr:nvSpPr>
            <xdr:cNvPr id="4339" name="Check Box 243" hidden="1">
              <a:extLst>
                <a:ext uri="{63B3BB69-23CF-44E3-9099-C40C66FF867C}">
                  <a14:compatExt spid="_x0000_s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52</xdr:row>
          <xdr:rowOff>95250</xdr:rowOff>
        </xdr:from>
        <xdr:to>
          <xdr:col>5</xdr:col>
          <xdr:colOff>361950</xdr:colOff>
          <xdr:row>52</xdr:row>
          <xdr:rowOff>314325</xdr:rowOff>
        </xdr:to>
        <xdr:sp macro="" textlink="">
          <xdr:nvSpPr>
            <xdr:cNvPr id="4342" name="Check Box 246" hidden="1">
              <a:extLst>
                <a:ext uri="{63B3BB69-23CF-44E3-9099-C40C66FF867C}">
                  <a14:compatExt spid="_x0000_s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問題あり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9525</xdr:rowOff>
        </xdr:from>
        <xdr:to>
          <xdr:col>4</xdr:col>
          <xdr:colOff>19050</xdr:colOff>
          <xdr:row>54</xdr:row>
          <xdr:rowOff>9525</xdr:rowOff>
        </xdr:to>
        <xdr:sp macro="" textlink="">
          <xdr:nvSpPr>
            <xdr:cNvPr id="4345" name="Check Box 249" hidden="1">
              <a:extLst>
                <a:ext uri="{63B3BB69-23CF-44E3-9099-C40C66FF867C}">
                  <a14:compatExt spid="_x0000_s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9525</xdr:rowOff>
        </xdr:from>
        <xdr:to>
          <xdr:col>5</xdr:col>
          <xdr:colOff>19050</xdr:colOff>
          <xdr:row>54</xdr:row>
          <xdr:rowOff>9525</xdr:rowOff>
        </xdr:to>
        <xdr:sp macro="" textlink="">
          <xdr:nvSpPr>
            <xdr:cNvPr id="4348" name="Check Box 252" hidden="1">
              <a:extLst>
                <a:ext uri="{63B3BB69-23CF-44E3-9099-C40C66FF867C}">
                  <a14:compatExt spid="_x0000_s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いくらか困難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53</xdr:row>
          <xdr:rowOff>9525</xdr:rowOff>
        </xdr:from>
        <xdr:to>
          <xdr:col>6</xdr:col>
          <xdr:colOff>257175</xdr:colOff>
          <xdr:row>54</xdr:row>
          <xdr:rowOff>9525</xdr:rowOff>
        </xdr:to>
        <xdr:sp macro="" textlink="">
          <xdr:nvSpPr>
            <xdr:cNvPr id="4350" name="Check Box 254" hidden="1">
              <a:extLst>
                <a:ext uri="{63B3BB69-23CF-44E3-9099-C40C66FF867C}">
                  <a14:compatExt spid="_x0000_s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見守りが必要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53</xdr:row>
          <xdr:rowOff>9525</xdr:rowOff>
        </xdr:from>
        <xdr:to>
          <xdr:col>7</xdr:col>
          <xdr:colOff>561975</xdr:colOff>
          <xdr:row>54</xdr:row>
          <xdr:rowOff>9525</xdr:rowOff>
        </xdr:to>
        <xdr:sp macro="" textlink="">
          <xdr:nvSpPr>
            <xdr:cNvPr id="4352" name="Check Box 256" hidden="1">
              <a:extLst>
                <a:ext uri="{63B3BB69-23CF-44E3-9099-C40C66FF867C}">
                  <a14:compatExt spid="_x0000_s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判断できない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95250</xdr:rowOff>
        </xdr:from>
        <xdr:to>
          <xdr:col>4</xdr:col>
          <xdr:colOff>19050</xdr:colOff>
          <xdr:row>54</xdr:row>
          <xdr:rowOff>314325</xdr:rowOff>
        </xdr:to>
        <xdr:sp macro="" textlink="">
          <xdr:nvSpPr>
            <xdr:cNvPr id="4357" name="Check Box 261" hidden="1">
              <a:extLst>
                <a:ext uri="{63B3BB69-23CF-44E3-9099-C40C66FF867C}">
                  <a14:compatExt spid="_x0000_s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伝えられる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54</xdr:row>
          <xdr:rowOff>95250</xdr:rowOff>
        </xdr:from>
        <xdr:to>
          <xdr:col>5</xdr:col>
          <xdr:colOff>19050</xdr:colOff>
          <xdr:row>54</xdr:row>
          <xdr:rowOff>314325</xdr:rowOff>
        </xdr:to>
        <xdr:sp macro="" textlink="">
          <xdr:nvSpPr>
            <xdr:cNvPr id="4358" name="Check Box 262" hidden="1">
              <a:extLst>
                <a:ext uri="{63B3BB69-23CF-44E3-9099-C40C66FF867C}">
                  <a14:compatExt spid="_x0000_s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いくらか困難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54</xdr:row>
          <xdr:rowOff>0</xdr:rowOff>
        </xdr:from>
        <xdr:to>
          <xdr:col>6</xdr:col>
          <xdr:colOff>333375</xdr:colOff>
          <xdr:row>55</xdr:row>
          <xdr:rowOff>0</xdr:rowOff>
        </xdr:to>
        <xdr:sp macro="" textlink="">
          <xdr:nvSpPr>
            <xdr:cNvPr id="4359" name="Check Box 263" hidden="1">
              <a:extLst>
                <a:ext uri="{63B3BB69-23CF-44E3-9099-C40C66FF867C}">
                  <a14:compatExt spid="_x0000_s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具体的要求に限られる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54</xdr:row>
          <xdr:rowOff>95250</xdr:rowOff>
        </xdr:from>
        <xdr:to>
          <xdr:col>7</xdr:col>
          <xdr:colOff>561975</xdr:colOff>
          <xdr:row>54</xdr:row>
          <xdr:rowOff>314325</xdr:rowOff>
        </xdr:to>
        <xdr:sp macro="" textlink="">
          <xdr:nvSpPr>
            <xdr:cNvPr id="4360" name="Check Box 264" hidden="1">
              <a:extLst>
                <a:ext uri="{63B3BB69-23CF-44E3-9099-C40C66FF867C}">
                  <a14:compatExt spid="_x0000_s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伝えられない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62</xdr:row>
          <xdr:rowOff>76200</xdr:rowOff>
        </xdr:from>
        <xdr:to>
          <xdr:col>4</xdr:col>
          <xdr:colOff>9525</xdr:colOff>
          <xdr:row>62</xdr:row>
          <xdr:rowOff>323850</xdr:rowOff>
        </xdr:to>
        <xdr:sp macro="" textlink="">
          <xdr:nvSpPr>
            <xdr:cNvPr id="4368" name="Check Box 272" hidden="1">
              <a:extLst>
                <a:ext uri="{63B3BB69-23CF-44E3-9099-C40C66FF867C}">
                  <a14:compatExt spid="_x0000_s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62</xdr:row>
          <xdr:rowOff>76200</xdr:rowOff>
        </xdr:from>
        <xdr:to>
          <xdr:col>5</xdr:col>
          <xdr:colOff>28575</xdr:colOff>
          <xdr:row>62</xdr:row>
          <xdr:rowOff>323850</xdr:rowOff>
        </xdr:to>
        <xdr:sp macro="" textlink="">
          <xdr:nvSpPr>
            <xdr:cNvPr id="4369" name="Check Box 273" hidden="1">
              <a:extLst>
                <a:ext uri="{63B3BB69-23CF-44E3-9099-C40C66FF867C}">
                  <a14:compatExt spid="_x0000_s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67</xdr:row>
          <xdr:rowOff>66675</xdr:rowOff>
        </xdr:from>
        <xdr:to>
          <xdr:col>3</xdr:col>
          <xdr:colOff>695325</xdr:colOff>
          <xdr:row>67</xdr:row>
          <xdr:rowOff>333375</xdr:rowOff>
        </xdr:to>
        <xdr:sp macro="" textlink="">
          <xdr:nvSpPr>
            <xdr:cNvPr id="4375" name="Check Box 279" hidden="1">
              <a:extLst>
                <a:ext uri="{63B3BB69-23CF-44E3-9099-C40C66FF867C}">
                  <a14:compatExt spid="_x0000_s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67</xdr:row>
          <xdr:rowOff>66675</xdr:rowOff>
        </xdr:from>
        <xdr:to>
          <xdr:col>5</xdr:col>
          <xdr:colOff>133350</xdr:colOff>
          <xdr:row>67</xdr:row>
          <xdr:rowOff>323850</xdr:rowOff>
        </xdr:to>
        <xdr:sp macro="" textlink="">
          <xdr:nvSpPr>
            <xdr:cNvPr id="4376" name="Check Box 280" hidden="1">
              <a:extLst>
                <a:ext uri="{63B3BB69-23CF-44E3-9099-C40C66FF867C}">
                  <a14:compatExt spid="_x0000_s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維持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67</xdr:row>
          <xdr:rowOff>66675</xdr:rowOff>
        </xdr:from>
        <xdr:to>
          <xdr:col>6</xdr:col>
          <xdr:colOff>285750</xdr:colOff>
          <xdr:row>67</xdr:row>
          <xdr:rowOff>323850</xdr:rowOff>
        </xdr:to>
        <xdr:sp macro="" textlink="">
          <xdr:nvSpPr>
            <xdr:cNvPr id="4377" name="Check Box 281" hidden="1">
              <a:extLst>
                <a:ext uri="{63B3BB69-23CF-44E3-9099-C40C66FF867C}">
                  <a14:compatExt spid="_x0000_s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減少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94</xdr:row>
          <xdr:rowOff>66675</xdr:rowOff>
        </xdr:from>
        <xdr:to>
          <xdr:col>4</xdr:col>
          <xdr:colOff>66675</xdr:colOff>
          <xdr:row>94</xdr:row>
          <xdr:rowOff>333375</xdr:rowOff>
        </xdr:to>
        <xdr:sp macro="" textlink="">
          <xdr:nvSpPr>
            <xdr:cNvPr id="4379" name="Check Box 283" hidden="1">
              <a:extLst>
                <a:ext uri="{63B3BB69-23CF-44E3-9099-C40C66FF867C}">
                  <a14:compatExt spid="_x0000_s4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用いていない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94</xdr:row>
          <xdr:rowOff>66675</xdr:rowOff>
        </xdr:from>
        <xdr:to>
          <xdr:col>6</xdr:col>
          <xdr:colOff>123825</xdr:colOff>
          <xdr:row>94</xdr:row>
          <xdr:rowOff>333375</xdr:rowOff>
        </xdr:to>
        <xdr:sp macro="" textlink="">
          <xdr:nvSpPr>
            <xdr:cNvPr id="4380" name="Check Box 284" hidden="1">
              <a:extLst>
                <a:ext uri="{63B3BB69-23CF-44E3-9099-C40C66FF867C}">
                  <a14:compatExt spid="_x0000_s4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主に自分で操作している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94</xdr:row>
          <xdr:rowOff>66675</xdr:rowOff>
        </xdr:from>
        <xdr:to>
          <xdr:col>7</xdr:col>
          <xdr:colOff>752475</xdr:colOff>
          <xdr:row>94</xdr:row>
          <xdr:rowOff>333375</xdr:rowOff>
        </xdr:to>
        <xdr:sp macro="" textlink="">
          <xdr:nvSpPr>
            <xdr:cNvPr id="4381" name="Check Box 285" hidden="1">
              <a:extLst>
                <a:ext uri="{63B3BB69-23CF-44E3-9099-C40C66FF867C}">
                  <a14:compatExt spid="_x0000_s4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主に他人が操作している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19050</xdr:rowOff>
        </xdr:from>
        <xdr:to>
          <xdr:col>4</xdr:col>
          <xdr:colOff>219075</xdr:colOff>
          <xdr:row>58</xdr:row>
          <xdr:rowOff>0</xdr:rowOff>
        </xdr:to>
        <xdr:sp macro="" textlink="">
          <xdr:nvSpPr>
            <xdr:cNvPr id="4383" name="Check Box 287" hidden="1">
              <a:extLst>
                <a:ext uri="{63B3BB69-23CF-44E3-9099-C40C66FF867C}">
                  <a14:compatExt spid="_x0000_s4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暴行</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96</xdr:row>
          <xdr:rowOff>76200</xdr:rowOff>
        </xdr:from>
        <xdr:to>
          <xdr:col>5</xdr:col>
          <xdr:colOff>523875</xdr:colOff>
          <xdr:row>96</xdr:row>
          <xdr:rowOff>323850</xdr:rowOff>
        </xdr:to>
        <xdr:sp macro="" textlink="">
          <xdr:nvSpPr>
            <xdr:cNvPr id="4389" name="Check Box 293" hidden="1">
              <a:extLst>
                <a:ext uri="{63B3BB69-23CF-44E3-9099-C40C66FF867C}">
                  <a14:compatExt spid="_x0000_s4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自立ないし何とか自分で食べられる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96</xdr:row>
          <xdr:rowOff>57150</xdr:rowOff>
        </xdr:from>
        <xdr:to>
          <xdr:col>7</xdr:col>
          <xdr:colOff>76200</xdr:colOff>
          <xdr:row>96</xdr:row>
          <xdr:rowOff>323850</xdr:rowOff>
        </xdr:to>
        <xdr:sp macro="" textlink="">
          <xdr:nvSpPr>
            <xdr:cNvPr id="4390" name="Check Box 294" hidden="1">
              <a:extLst>
                <a:ext uri="{63B3BB69-23CF-44E3-9099-C40C66FF867C}">
                  <a14:compatExt spid="_x0000_s4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全面介助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97</xdr:row>
          <xdr:rowOff>66675</xdr:rowOff>
        </xdr:from>
        <xdr:to>
          <xdr:col>4</xdr:col>
          <xdr:colOff>38100</xdr:colOff>
          <xdr:row>97</xdr:row>
          <xdr:rowOff>333375</xdr:rowOff>
        </xdr:to>
        <xdr:sp macro="" textlink="">
          <xdr:nvSpPr>
            <xdr:cNvPr id="4391" name="Check Box 295" hidden="1">
              <a:extLst>
                <a:ext uri="{63B3BB69-23CF-44E3-9099-C40C66FF867C}">
                  <a14:compatExt spid="_x0000_s4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良好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97</xdr:row>
          <xdr:rowOff>66675</xdr:rowOff>
        </xdr:from>
        <xdr:to>
          <xdr:col>5</xdr:col>
          <xdr:colOff>485775</xdr:colOff>
          <xdr:row>97</xdr:row>
          <xdr:rowOff>333375</xdr:rowOff>
        </xdr:to>
        <xdr:sp macro="" textlink="">
          <xdr:nvSpPr>
            <xdr:cNvPr id="4392" name="Check Box 296" hidden="1">
              <a:extLst>
                <a:ext uri="{63B3BB69-23CF-44E3-9099-C40C66FF867C}">
                  <a14:compatExt spid="_x0000_s4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106</xdr:row>
          <xdr:rowOff>66675</xdr:rowOff>
        </xdr:from>
        <xdr:to>
          <xdr:col>4</xdr:col>
          <xdr:colOff>228600</xdr:colOff>
          <xdr:row>106</xdr:row>
          <xdr:rowOff>333375</xdr:rowOff>
        </xdr:to>
        <xdr:sp macro="" textlink="">
          <xdr:nvSpPr>
            <xdr:cNvPr id="4398" name="Check Box 302" hidden="1">
              <a:extLst>
                <a:ext uri="{63B3BB69-23CF-44E3-9099-C40C66FF867C}">
                  <a14:compatExt spid="_x0000_s4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期待できる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106</xdr:row>
          <xdr:rowOff>66675</xdr:rowOff>
        </xdr:from>
        <xdr:to>
          <xdr:col>5</xdr:col>
          <xdr:colOff>438150</xdr:colOff>
          <xdr:row>106</xdr:row>
          <xdr:rowOff>323850</xdr:rowOff>
        </xdr:to>
        <xdr:sp macro="" textlink="">
          <xdr:nvSpPr>
            <xdr:cNvPr id="4399" name="Check Box 303" hidden="1">
              <a:extLst>
                <a:ext uri="{63B3BB69-23CF-44E3-9099-C40C66FF867C}">
                  <a14:compatExt spid="_x0000_s4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期待できない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106</xdr:row>
          <xdr:rowOff>66675</xdr:rowOff>
        </xdr:from>
        <xdr:to>
          <xdr:col>7</xdr:col>
          <xdr:colOff>0</xdr:colOff>
          <xdr:row>106</xdr:row>
          <xdr:rowOff>323850</xdr:rowOff>
        </xdr:to>
        <xdr:sp macro="" textlink="">
          <xdr:nvSpPr>
            <xdr:cNvPr id="4400" name="Check Box 304" hidden="1">
              <a:extLst>
                <a:ext uri="{63B3BB69-23CF-44E3-9099-C40C66FF867C}">
                  <a14:compatExt spid="_x0000_s4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68</xdr:row>
          <xdr:rowOff>0</xdr:rowOff>
        </xdr:from>
        <xdr:to>
          <xdr:col>4</xdr:col>
          <xdr:colOff>9525</xdr:colOff>
          <xdr:row>69</xdr:row>
          <xdr:rowOff>0</xdr:rowOff>
        </xdr:to>
        <xdr:sp macro="" textlink="">
          <xdr:nvSpPr>
            <xdr:cNvPr id="4404" name="Check Box 308" hidden="1">
              <a:extLst>
                <a:ext uri="{63B3BB69-23CF-44E3-9099-C40C66FF867C}">
                  <a14:compatExt spid="_x0000_s4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72</xdr:row>
          <xdr:rowOff>9525</xdr:rowOff>
        </xdr:from>
        <xdr:to>
          <xdr:col>6</xdr:col>
          <xdr:colOff>0</xdr:colOff>
          <xdr:row>73</xdr:row>
          <xdr:rowOff>9525</xdr:rowOff>
        </xdr:to>
        <xdr:sp macro="" textlink="">
          <xdr:nvSpPr>
            <xdr:cNvPr id="4442" name="Check Box 346" hidden="1">
              <a:extLst>
                <a:ext uri="{63B3BB69-23CF-44E3-9099-C40C66FF867C}">
                  <a14:compatExt spid="_x0000_s4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72</xdr:row>
          <xdr:rowOff>9525</xdr:rowOff>
        </xdr:from>
        <xdr:to>
          <xdr:col>7</xdr:col>
          <xdr:colOff>0</xdr:colOff>
          <xdr:row>73</xdr:row>
          <xdr:rowOff>9525</xdr:rowOff>
        </xdr:to>
        <xdr:sp macro="" textlink="">
          <xdr:nvSpPr>
            <xdr:cNvPr id="4443" name="Check Box 347" hidden="1">
              <a:extLst>
                <a:ext uri="{63B3BB69-23CF-44E3-9099-C40C66FF867C}">
                  <a14:compatExt spid="_x0000_s4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9525</xdr:rowOff>
        </xdr:from>
        <xdr:to>
          <xdr:col>7</xdr:col>
          <xdr:colOff>762000</xdr:colOff>
          <xdr:row>73</xdr:row>
          <xdr:rowOff>9525</xdr:rowOff>
        </xdr:to>
        <xdr:sp macro="" textlink="">
          <xdr:nvSpPr>
            <xdr:cNvPr id="4444" name="Check Box 348" hidden="1">
              <a:extLst>
                <a:ext uri="{63B3BB69-23CF-44E3-9099-C40C66FF867C}">
                  <a14:compatExt spid="_x0000_s4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73</xdr:row>
          <xdr:rowOff>9525</xdr:rowOff>
        </xdr:from>
        <xdr:to>
          <xdr:col>6</xdr:col>
          <xdr:colOff>0</xdr:colOff>
          <xdr:row>74</xdr:row>
          <xdr:rowOff>9525</xdr:rowOff>
        </xdr:to>
        <xdr:sp macro="" textlink="">
          <xdr:nvSpPr>
            <xdr:cNvPr id="4448" name="Check Box 352" hidden="1">
              <a:extLst>
                <a:ext uri="{63B3BB69-23CF-44E3-9099-C40C66FF867C}">
                  <a14:compatExt spid="_x0000_s4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73</xdr:row>
          <xdr:rowOff>9525</xdr:rowOff>
        </xdr:from>
        <xdr:to>
          <xdr:col>7</xdr:col>
          <xdr:colOff>0</xdr:colOff>
          <xdr:row>74</xdr:row>
          <xdr:rowOff>9525</xdr:rowOff>
        </xdr:to>
        <xdr:sp macro="" textlink="">
          <xdr:nvSpPr>
            <xdr:cNvPr id="4449" name="Check Box 353" hidden="1">
              <a:extLst>
                <a:ext uri="{63B3BB69-23CF-44E3-9099-C40C66FF867C}">
                  <a14:compatExt spid="_x0000_s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9525</xdr:rowOff>
        </xdr:from>
        <xdr:to>
          <xdr:col>7</xdr:col>
          <xdr:colOff>762000</xdr:colOff>
          <xdr:row>74</xdr:row>
          <xdr:rowOff>9525</xdr:rowOff>
        </xdr:to>
        <xdr:sp macro="" textlink="">
          <xdr:nvSpPr>
            <xdr:cNvPr id="4450" name="Check Box 354" hidden="1">
              <a:extLst>
                <a:ext uri="{63B3BB69-23CF-44E3-9099-C40C66FF867C}">
                  <a14:compatExt spid="_x0000_s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74</xdr:row>
          <xdr:rowOff>9525</xdr:rowOff>
        </xdr:from>
        <xdr:to>
          <xdr:col>6</xdr:col>
          <xdr:colOff>0</xdr:colOff>
          <xdr:row>75</xdr:row>
          <xdr:rowOff>9525</xdr:rowOff>
        </xdr:to>
        <xdr:sp macro="" textlink="">
          <xdr:nvSpPr>
            <xdr:cNvPr id="4454" name="Check Box 358" hidden="1">
              <a:extLst>
                <a:ext uri="{63B3BB69-23CF-44E3-9099-C40C66FF867C}">
                  <a14:compatExt spid="_x0000_s4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74</xdr:row>
          <xdr:rowOff>9525</xdr:rowOff>
        </xdr:from>
        <xdr:to>
          <xdr:col>7</xdr:col>
          <xdr:colOff>0</xdr:colOff>
          <xdr:row>75</xdr:row>
          <xdr:rowOff>9525</xdr:rowOff>
        </xdr:to>
        <xdr:sp macro="" textlink="">
          <xdr:nvSpPr>
            <xdr:cNvPr id="4455" name="Check Box 359" hidden="1">
              <a:extLst>
                <a:ext uri="{63B3BB69-23CF-44E3-9099-C40C66FF867C}">
                  <a14:compatExt spid="_x0000_s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9525</xdr:rowOff>
        </xdr:from>
        <xdr:to>
          <xdr:col>7</xdr:col>
          <xdr:colOff>762000</xdr:colOff>
          <xdr:row>75</xdr:row>
          <xdr:rowOff>9525</xdr:rowOff>
        </xdr:to>
        <xdr:sp macro="" textlink="">
          <xdr:nvSpPr>
            <xdr:cNvPr id="4456" name="Check Box 360" hidden="1">
              <a:extLst>
                <a:ext uri="{63B3BB69-23CF-44E3-9099-C40C66FF867C}">
                  <a14:compatExt spid="_x0000_s4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75</xdr:row>
          <xdr:rowOff>9525</xdr:rowOff>
        </xdr:from>
        <xdr:to>
          <xdr:col>6</xdr:col>
          <xdr:colOff>0</xdr:colOff>
          <xdr:row>76</xdr:row>
          <xdr:rowOff>9525</xdr:rowOff>
        </xdr:to>
        <xdr:sp macro="" textlink="">
          <xdr:nvSpPr>
            <xdr:cNvPr id="4461" name="Check Box 365" hidden="1">
              <a:extLst>
                <a:ext uri="{63B3BB69-23CF-44E3-9099-C40C66FF867C}">
                  <a14:compatExt spid="_x0000_s4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75</xdr:row>
          <xdr:rowOff>9525</xdr:rowOff>
        </xdr:from>
        <xdr:to>
          <xdr:col>7</xdr:col>
          <xdr:colOff>0</xdr:colOff>
          <xdr:row>76</xdr:row>
          <xdr:rowOff>9525</xdr:rowOff>
        </xdr:to>
        <xdr:sp macro="" textlink="">
          <xdr:nvSpPr>
            <xdr:cNvPr id="4462" name="Check Box 366" hidden="1">
              <a:extLst>
                <a:ext uri="{63B3BB69-23CF-44E3-9099-C40C66FF867C}">
                  <a14:compatExt spid="_x0000_s4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9525</xdr:rowOff>
        </xdr:from>
        <xdr:to>
          <xdr:col>7</xdr:col>
          <xdr:colOff>762000</xdr:colOff>
          <xdr:row>76</xdr:row>
          <xdr:rowOff>9525</xdr:rowOff>
        </xdr:to>
        <xdr:sp macro="" textlink="">
          <xdr:nvSpPr>
            <xdr:cNvPr id="4463" name="Check Box 367" hidden="1">
              <a:extLst>
                <a:ext uri="{63B3BB69-23CF-44E3-9099-C40C66FF867C}">
                  <a14:compatExt spid="_x0000_s4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121</xdr:row>
          <xdr:rowOff>19050</xdr:rowOff>
        </xdr:from>
        <xdr:to>
          <xdr:col>4</xdr:col>
          <xdr:colOff>0</xdr:colOff>
          <xdr:row>122</xdr:row>
          <xdr:rowOff>19050</xdr:rowOff>
        </xdr:to>
        <xdr:sp macro="" textlink="">
          <xdr:nvSpPr>
            <xdr:cNvPr id="4466" name="Check Box 370" hidden="1">
              <a:extLst>
                <a:ext uri="{63B3BB69-23CF-44E3-9099-C40C66FF867C}">
                  <a14:compatExt spid="_x0000_s4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122</xdr:row>
          <xdr:rowOff>9525</xdr:rowOff>
        </xdr:from>
        <xdr:to>
          <xdr:col>4</xdr:col>
          <xdr:colOff>0</xdr:colOff>
          <xdr:row>123</xdr:row>
          <xdr:rowOff>9525</xdr:rowOff>
        </xdr:to>
        <xdr:sp macro="" textlink="">
          <xdr:nvSpPr>
            <xdr:cNvPr id="4467" name="Check Box 371" hidden="1">
              <a:extLst>
                <a:ext uri="{63B3BB69-23CF-44E3-9099-C40C66FF867C}">
                  <a14:compatExt spid="_x0000_s4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123</xdr:row>
          <xdr:rowOff>9525</xdr:rowOff>
        </xdr:from>
        <xdr:to>
          <xdr:col>4</xdr:col>
          <xdr:colOff>0</xdr:colOff>
          <xdr:row>124</xdr:row>
          <xdr:rowOff>9525</xdr:rowOff>
        </xdr:to>
        <xdr:sp macro="" textlink="">
          <xdr:nvSpPr>
            <xdr:cNvPr id="4468" name="Check Box 372" hidden="1">
              <a:extLst>
                <a:ext uri="{63B3BB69-23CF-44E3-9099-C40C66FF867C}">
                  <a14:compatExt spid="_x0000_s4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124</xdr:row>
          <xdr:rowOff>9525</xdr:rowOff>
        </xdr:from>
        <xdr:to>
          <xdr:col>4</xdr:col>
          <xdr:colOff>0</xdr:colOff>
          <xdr:row>125</xdr:row>
          <xdr:rowOff>9525</xdr:rowOff>
        </xdr:to>
        <xdr:sp macro="" textlink="">
          <xdr:nvSpPr>
            <xdr:cNvPr id="4469" name="Check Box 373" hidden="1">
              <a:extLst>
                <a:ext uri="{63B3BB69-23CF-44E3-9099-C40C66FF867C}">
                  <a14:compatExt spid="_x0000_s4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125</xdr:row>
          <xdr:rowOff>9525</xdr:rowOff>
        </xdr:from>
        <xdr:to>
          <xdr:col>4</xdr:col>
          <xdr:colOff>0</xdr:colOff>
          <xdr:row>126</xdr:row>
          <xdr:rowOff>9525</xdr:rowOff>
        </xdr:to>
        <xdr:sp macro="" textlink="">
          <xdr:nvSpPr>
            <xdr:cNvPr id="4470" name="Check Box 374" hidden="1">
              <a:extLst>
                <a:ext uri="{63B3BB69-23CF-44E3-9099-C40C66FF867C}">
                  <a14:compatExt spid="_x0000_s4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126</xdr:row>
          <xdr:rowOff>9525</xdr:rowOff>
        </xdr:from>
        <xdr:to>
          <xdr:col>4</xdr:col>
          <xdr:colOff>0</xdr:colOff>
          <xdr:row>127</xdr:row>
          <xdr:rowOff>9525</xdr:rowOff>
        </xdr:to>
        <xdr:sp macro="" textlink="">
          <xdr:nvSpPr>
            <xdr:cNvPr id="4471" name="Check Box 375" hidden="1">
              <a:extLst>
                <a:ext uri="{63B3BB69-23CF-44E3-9099-C40C66FF867C}">
                  <a14:compatExt spid="_x0000_s4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128</xdr:row>
          <xdr:rowOff>66675</xdr:rowOff>
        </xdr:from>
        <xdr:to>
          <xdr:col>3</xdr:col>
          <xdr:colOff>457200</xdr:colOff>
          <xdr:row>128</xdr:row>
          <xdr:rowOff>333375</xdr:rowOff>
        </xdr:to>
        <xdr:sp macro="" textlink="">
          <xdr:nvSpPr>
            <xdr:cNvPr id="4476" name="Check Box 380" hidden="1">
              <a:extLst>
                <a:ext uri="{63B3BB69-23CF-44E3-9099-C40C66FF867C}">
                  <a14:compatExt spid="_x0000_s4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128</xdr:row>
          <xdr:rowOff>66675</xdr:rowOff>
        </xdr:from>
        <xdr:to>
          <xdr:col>4</xdr:col>
          <xdr:colOff>695325</xdr:colOff>
          <xdr:row>128</xdr:row>
          <xdr:rowOff>323850</xdr:rowOff>
        </xdr:to>
        <xdr:sp macro="" textlink="">
          <xdr:nvSpPr>
            <xdr:cNvPr id="4477" name="Check Box 381" hidden="1">
              <a:extLst>
                <a:ext uri="{63B3BB69-23CF-44E3-9099-C40C66FF867C}">
                  <a14:compatExt spid="_x0000_s4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128</xdr:row>
          <xdr:rowOff>66675</xdr:rowOff>
        </xdr:from>
        <xdr:to>
          <xdr:col>6</xdr:col>
          <xdr:colOff>314325</xdr:colOff>
          <xdr:row>128</xdr:row>
          <xdr:rowOff>323850</xdr:rowOff>
        </xdr:to>
        <xdr:sp macro="" textlink="">
          <xdr:nvSpPr>
            <xdr:cNvPr id="4478" name="Check Box 382" hidden="1">
              <a:extLst>
                <a:ext uri="{63B3BB69-23CF-44E3-9099-C40C66FF867C}">
                  <a14:compatExt spid="_x0000_s4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77</xdr:row>
          <xdr:rowOff>0</xdr:rowOff>
        </xdr:from>
        <xdr:to>
          <xdr:col>3</xdr:col>
          <xdr:colOff>638175</xdr:colOff>
          <xdr:row>77</xdr:row>
          <xdr:rowOff>276225</xdr:rowOff>
        </xdr:to>
        <xdr:sp macro="" textlink="">
          <xdr:nvSpPr>
            <xdr:cNvPr id="4484" name="Check Box 388" hidden="1">
              <a:extLst>
                <a:ext uri="{63B3BB69-23CF-44E3-9099-C40C66FF867C}">
                  <a14:compatExt spid="_x0000_s4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77</xdr:row>
          <xdr:rowOff>9525</xdr:rowOff>
        </xdr:from>
        <xdr:to>
          <xdr:col>5</xdr:col>
          <xdr:colOff>609600</xdr:colOff>
          <xdr:row>78</xdr:row>
          <xdr:rowOff>0</xdr:rowOff>
        </xdr:to>
        <xdr:sp macro="" textlink="">
          <xdr:nvSpPr>
            <xdr:cNvPr id="4485" name="Check Box 389" hidden="1">
              <a:extLst>
                <a:ext uri="{63B3BB69-23CF-44E3-9099-C40C66FF867C}">
                  <a14:compatExt spid="_x0000_s4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77</xdr:row>
          <xdr:rowOff>9525</xdr:rowOff>
        </xdr:from>
        <xdr:to>
          <xdr:col>6</xdr:col>
          <xdr:colOff>571500</xdr:colOff>
          <xdr:row>78</xdr:row>
          <xdr:rowOff>0</xdr:rowOff>
        </xdr:to>
        <xdr:sp macro="" textlink="">
          <xdr:nvSpPr>
            <xdr:cNvPr id="4486" name="Check Box 390" hidden="1">
              <a:extLst>
                <a:ext uri="{63B3BB69-23CF-44E3-9099-C40C66FF867C}">
                  <a14:compatExt spid="_x0000_s4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9525</xdr:rowOff>
        </xdr:from>
        <xdr:to>
          <xdr:col>7</xdr:col>
          <xdr:colOff>762000</xdr:colOff>
          <xdr:row>78</xdr:row>
          <xdr:rowOff>0</xdr:rowOff>
        </xdr:to>
        <xdr:sp macro="" textlink="">
          <xdr:nvSpPr>
            <xdr:cNvPr id="4487" name="Check Box 391" hidden="1">
              <a:extLst>
                <a:ext uri="{63B3BB69-23CF-44E3-9099-C40C66FF867C}">
                  <a14:compatExt spid="_x0000_s4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0</xdr:rowOff>
        </xdr:from>
        <xdr:to>
          <xdr:col>3</xdr:col>
          <xdr:colOff>638175</xdr:colOff>
          <xdr:row>79</xdr:row>
          <xdr:rowOff>276225</xdr:rowOff>
        </xdr:to>
        <xdr:sp macro="" textlink="">
          <xdr:nvSpPr>
            <xdr:cNvPr id="4494" name="Check Box 398" hidden="1">
              <a:extLst>
                <a:ext uri="{63B3BB69-23CF-44E3-9099-C40C66FF867C}">
                  <a14:compatExt spid="_x0000_s4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79</xdr:row>
          <xdr:rowOff>9525</xdr:rowOff>
        </xdr:from>
        <xdr:to>
          <xdr:col>5</xdr:col>
          <xdr:colOff>581025</xdr:colOff>
          <xdr:row>80</xdr:row>
          <xdr:rowOff>0</xdr:rowOff>
        </xdr:to>
        <xdr:sp macro="" textlink="">
          <xdr:nvSpPr>
            <xdr:cNvPr id="4495" name="Check Box 399" hidden="1">
              <a:extLst>
                <a:ext uri="{63B3BB69-23CF-44E3-9099-C40C66FF867C}">
                  <a14:compatExt spid="_x0000_s4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79</xdr:row>
          <xdr:rowOff>9525</xdr:rowOff>
        </xdr:from>
        <xdr:to>
          <xdr:col>6</xdr:col>
          <xdr:colOff>647700</xdr:colOff>
          <xdr:row>80</xdr:row>
          <xdr:rowOff>0</xdr:rowOff>
        </xdr:to>
        <xdr:sp macro="" textlink="">
          <xdr:nvSpPr>
            <xdr:cNvPr id="4496" name="Check Box 400" hidden="1">
              <a:extLst>
                <a:ext uri="{63B3BB69-23CF-44E3-9099-C40C66FF867C}">
                  <a14:compatExt spid="_x0000_s4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9525</xdr:rowOff>
        </xdr:from>
        <xdr:to>
          <xdr:col>7</xdr:col>
          <xdr:colOff>762000</xdr:colOff>
          <xdr:row>80</xdr:row>
          <xdr:rowOff>0</xdr:rowOff>
        </xdr:to>
        <xdr:sp macro="" textlink="">
          <xdr:nvSpPr>
            <xdr:cNvPr id="4497" name="Check Box 401" hidden="1">
              <a:extLst>
                <a:ext uri="{63B3BB69-23CF-44E3-9099-C40C66FF867C}">
                  <a14:compatExt spid="_x0000_s4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81</xdr:row>
          <xdr:rowOff>0</xdr:rowOff>
        </xdr:from>
        <xdr:to>
          <xdr:col>3</xdr:col>
          <xdr:colOff>638175</xdr:colOff>
          <xdr:row>81</xdr:row>
          <xdr:rowOff>276225</xdr:rowOff>
        </xdr:to>
        <xdr:sp macro="" textlink="">
          <xdr:nvSpPr>
            <xdr:cNvPr id="4502" name="Check Box 406" hidden="1">
              <a:extLst>
                <a:ext uri="{63B3BB69-23CF-44E3-9099-C40C66FF867C}">
                  <a14:compatExt spid="_x0000_s4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81</xdr:row>
          <xdr:rowOff>9525</xdr:rowOff>
        </xdr:from>
        <xdr:to>
          <xdr:col>6</xdr:col>
          <xdr:colOff>9525</xdr:colOff>
          <xdr:row>82</xdr:row>
          <xdr:rowOff>0</xdr:rowOff>
        </xdr:to>
        <xdr:sp macro="" textlink="">
          <xdr:nvSpPr>
            <xdr:cNvPr id="4503" name="Check Box 407" hidden="1">
              <a:extLst>
                <a:ext uri="{63B3BB69-23CF-44E3-9099-C40C66FF867C}">
                  <a14:compatExt spid="_x0000_s4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81</xdr:row>
          <xdr:rowOff>9525</xdr:rowOff>
        </xdr:from>
        <xdr:to>
          <xdr:col>7</xdr:col>
          <xdr:colOff>0</xdr:colOff>
          <xdr:row>82</xdr:row>
          <xdr:rowOff>0</xdr:rowOff>
        </xdr:to>
        <xdr:sp macro="" textlink="">
          <xdr:nvSpPr>
            <xdr:cNvPr id="4504" name="Check Box 408" hidden="1">
              <a:extLst>
                <a:ext uri="{63B3BB69-23CF-44E3-9099-C40C66FF867C}">
                  <a14:compatExt spid="_x0000_s4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9525</xdr:rowOff>
        </xdr:from>
        <xdr:to>
          <xdr:col>7</xdr:col>
          <xdr:colOff>762000</xdr:colOff>
          <xdr:row>82</xdr:row>
          <xdr:rowOff>0</xdr:rowOff>
        </xdr:to>
        <xdr:sp macro="" textlink="">
          <xdr:nvSpPr>
            <xdr:cNvPr id="4505" name="Check Box 409" hidden="1">
              <a:extLst>
                <a:ext uri="{63B3BB69-23CF-44E3-9099-C40C66FF867C}">
                  <a14:compatExt spid="_x0000_s4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83</xdr:row>
          <xdr:rowOff>0</xdr:rowOff>
        </xdr:from>
        <xdr:to>
          <xdr:col>3</xdr:col>
          <xdr:colOff>638175</xdr:colOff>
          <xdr:row>84</xdr:row>
          <xdr:rowOff>47625</xdr:rowOff>
        </xdr:to>
        <xdr:sp macro="" textlink="">
          <xdr:nvSpPr>
            <xdr:cNvPr id="4508" name="Check Box 412" hidden="1">
              <a:extLst>
                <a:ext uri="{63B3BB69-23CF-44E3-9099-C40C66FF867C}">
                  <a14:compatExt spid="_x0000_s4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0</xdr:rowOff>
        </xdr:from>
        <xdr:to>
          <xdr:col>3</xdr:col>
          <xdr:colOff>638175</xdr:colOff>
          <xdr:row>71</xdr:row>
          <xdr:rowOff>28575</xdr:rowOff>
        </xdr:to>
        <xdr:sp macro="" textlink="">
          <xdr:nvSpPr>
            <xdr:cNvPr id="4515" name="Check Box 419" hidden="1">
              <a:extLst>
                <a:ext uri="{63B3BB69-23CF-44E3-9099-C40C66FF867C}">
                  <a14:compatExt spid="_x0000_s4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88</xdr:row>
          <xdr:rowOff>0</xdr:rowOff>
        </xdr:from>
        <xdr:to>
          <xdr:col>3</xdr:col>
          <xdr:colOff>638175</xdr:colOff>
          <xdr:row>88</xdr:row>
          <xdr:rowOff>276225</xdr:rowOff>
        </xdr:to>
        <xdr:sp macro="" textlink="">
          <xdr:nvSpPr>
            <xdr:cNvPr id="4521" name="Check Box 425" hidden="1">
              <a:extLst>
                <a:ext uri="{63B3BB69-23CF-44E3-9099-C40C66FF867C}">
                  <a14:compatExt spid="_x0000_s4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88</xdr:row>
          <xdr:rowOff>9525</xdr:rowOff>
        </xdr:from>
        <xdr:to>
          <xdr:col>6</xdr:col>
          <xdr:colOff>9525</xdr:colOff>
          <xdr:row>89</xdr:row>
          <xdr:rowOff>0</xdr:rowOff>
        </xdr:to>
        <xdr:sp macro="" textlink="">
          <xdr:nvSpPr>
            <xdr:cNvPr id="4522" name="Check Box 426" hidden="1">
              <a:extLst>
                <a:ext uri="{63B3BB69-23CF-44E3-9099-C40C66FF867C}">
                  <a14:compatExt spid="_x0000_s4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88</xdr:row>
          <xdr:rowOff>9525</xdr:rowOff>
        </xdr:from>
        <xdr:to>
          <xdr:col>7</xdr:col>
          <xdr:colOff>0</xdr:colOff>
          <xdr:row>89</xdr:row>
          <xdr:rowOff>0</xdr:rowOff>
        </xdr:to>
        <xdr:sp macro="" textlink="">
          <xdr:nvSpPr>
            <xdr:cNvPr id="4523" name="Check Box 427" hidden="1">
              <a:extLst>
                <a:ext uri="{63B3BB69-23CF-44E3-9099-C40C66FF867C}">
                  <a14:compatExt spid="_x0000_s4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9525</xdr:rowOff>
        </xdr:from>
        <xdr:to>
          <xdr:col>7</xdr:col>
          <xdr:colOff>762000</xdr:colOff>
          <xdr:row>89</xdr:row>
          <xdr:rowOff>0</xdr:rowOff>
        </xdr:to>
        <xdr:sp macro="" textlink="">
          <xdr:nvSpPr>
            <xdr:cNvPr id="4524" name="Check Box 428" hidden="1">
              <a:extLst>
                <a:ext uri="{63B3BB69-23CF-44E3-9099-C40C66FF867C}">
                  <a14:compatExt spid="_x0000_s4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90</xdr:row>
          <xdr:rowOff>0</xdr:rowOff>
        </xdr:from>
        <xdr:to>
          <xdr:col>3</xdr:col>
          <xdr:colOff>638175</xdr:colOff>
          <xdr:row>90</xdr:row>
          <xdr:rowOff>276225</xdr:rowOff>
        </xdr:to>
        <xdr:sp macro="" textlink="">
          <xdr:nvSpPr>
            <xdr:cNvPr id="4530" name="Check Box 434" hidden="1">
              <a:extLst>
                <a:ext uri="{63B3BB69-23CF-44E3-9099-C40C66FF867C}">
                  <a14:compatExt spid="_x0000_s4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90</xdr:row>
          <xdr:rowOff>9525</xdr:rowOff>
        </xdr:from>
        <xdr:to>
          <xdr:col>6</xdr:col>
          <xdr:colOff>9525</xdr:colOff>
          <xdr:row>91</xdr:row>
          <xdr:rowOff>0</xdr:rowOff>
        </xdr:to>
        <xdr:sp macro="" textlink="">
          <xdr:nvSpPr>
            <xdr:cNvPr id="4531" name="Check Box 435" hidden="1">
              <a:extLst>
                <a:ext uri="{63B3BB69-23CF-44E3-9099-C40C66FF867C}">
                  <a14:compatExt spid="_x0000_s4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90</xdr:row>
          <xdr:rowOff>9525</xdr:rowOff>
        </xdr:from>
        <xdr:to>
          <xdr:col>7</xdr:col>
          <xdr:colOff>0</xdr:colOff>
          <xdr:row>91</xdr:row>
          <xdr:rowOff>0</xdr:rowOff>
        </xdr:to>
        <xdr:sp macro="" textlink="">
          <xdr:nvSpPr>
            <xdr:cNvPr id="4532" name="Check Box 436" hidden="1">
              <a:extLst>
                <a:ext uri="{63B3BB69-23CF-44E3-9099-C40C66FF867C}">
                  <a14:compatExt spid="_x0000_s4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9525</xdr:rowOff>
        </xdr:from>
        <xdr:to>
          <xdr:col>7</xdr:col>
          <xdr:colOff>762000</xdr:colOff>
          <xdr:row>91</xdr:row>
          <xdr:rowOff>0</xdr:rowOff>
        </xdr:to>
        <xdr:sp macro="" textlink="">
          <xdr:nvSpPr>
            <xdr:cNvPr id="4533" name="Check Box 437" hidden="1">
              <a:extLst>
                <a:ext uri="{63B3BB69-23CF-44E3-9099-C40C66FF867C}">
                  <a14:compatExt spid="_x0000_s4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390525</xdr:colOff>
          <xdr:row>85</xdr:row>
          <xdr:rowOff>0</xdr:rowOff>
        </xdr:to>
        <xdr:sp macro="" textlink="">
          <xdr:nvSpPr>
            <xdr:cNvPr id="4536" name="Check Box 440" hidden="1">
              <a:extLst>
                <a:ext uri="{63B3BB69-23CF-44E3-9099-C40C66FF867C}">
                  <a14:compatExt spid="_x0000_s4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84</xdr:row>
          <xdr:rowOff>0</xdr:rowOff>
        </xdr:from>
        <xdr:to>
          <xdr:col>5</xdr:col>
          <xdr:colOff>276225</xdr:colOff>
          <xdr:row>85</xdr:row>
          <xdr:rowOff>0</xdr:rowOff>
        </xdr:to>
        <xdr:sp macro="" textlink="">
          <xdr:nvSpPr>
            <xdr:cNvPr id="4537" name="Check Box 441" hidden="1">
              <a:extLst>
                <a:ext uri="{63B3BB69-23CF-44E3-9099-C40C66FF867C}">
                  <a14:compatExt spid="_x0000_s4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390525</xdr:colOff>
          <xdr:row>86</xdr:row>
          <xdr:rowOff>0</xdr:rowOff>
        </xdr:to>
        <xdr:sp macro="" textlink="">
          <xdr:nvSpPr>
            <xdr:cNvPr id="4542" name="Check Box 446" hidden="1">
              <a:extLst>
                <a:ext uri="{63B3BB69-23CF-44E3-9099-C40C66FF867C}">
                  <a14:compatExt spid="_x0000_s4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85</xdr:row>
          <xdr:rowOff>0</xdr:rowOff>
        </xdr:from>
        <xdr:to>
          <xdr:col>5</xdr:col>
          <xdr:colOff>276225</xdr:colOff>
          <xdr:row>86</xdr:row>
          <xdr:rowOff>0</xdr:rowOff>
        </xdr:to>
        <xdr:sp macro="" textlink="">
          <xdr:nvSpPr>
            <xdr:cNvPr id="4543" name="Check Box 447" hidden="1">
              <a:extLst>
                <a:ext uri="{63B3BB69-23CF-44E3-9099-C40C66FF867C}">
                  <a14:compatExt spid="_x0000_s4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390525</xdr:colOff>
          <xdr:row>87</xdr:row>
          <xdr:rowOff>0</xdr:rowOff>
        </xdr:to>
        <xdr:sp macro="" textlink="">
          <xdr:nvSpPr>
            <xdr:cNvPr id="4546" name="Check Box 450" hidden="1">
              <a:extLst>
                <a:ext uri="{63B3BB69-23CF-44E3-9099-C40C66FF867C}">
                  <a14:compatExt spid="_x0000_s4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86</xdr:row>
          <xdr:rowOff>0</xdr:rowOff>
        </xdr:from>
        <xdr:to>
          <xdr:col>5</xdr:col>
          <xdr:colOff>276225</xdr:colOff>
          <xdr:row>87</xdr:row>
          <xdr:rowOff>0</xdr:rowOff>
        </xdr:to>
        <xdr:sp macro="" textlink="">
          <xdr:nvSpPr>
            <xdr:cNvPr id="4547" name="Check Box 451" hidden="1">
              <a:extLst>
                <a:ext uri="{63B3BB69-23CF-44E3-9099-C40C66FF867C}">
                  <a14:compatExt spid="_x0000_s4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127</xdr:row>
          <xdr:rowOff>9525</xdr:rowOff>
        </xdr:from>
        <xdr:to>
          <xdr:col>5</xdr:col>
          <xdr:colOff>28575</xdr:colOff>
          <xdr:row>128</xdr:row>
          <xdr:rowOff>9525</xdr:rowOff>
        </xdr:to>
        <xdr:sp macro="" textlink="">
          <xdr:nvSpPr>
            <xdr:cNvPr id="4548" name="Check Box 452" hidden="1">
              <a:extLst>
                <a:ext uri="{63B3BB69-23CF-44E3-9099-C40C66FF867C}">
                  <a14:compatExt spid="_x0000_s4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特記すべき項目なし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107</xdr:row>
          <xdr:rowOff>9525</xdr:rowOff>
        </xdr:from>
        <xdr:to>
          <xdr:col>6</xdr:col>
          <xdr:colOff>152400</xdr:colOff>
          <xdr:row>108</xdr:row>
          <xdr:rowOff>0</xdr:rowOff>
        </xdr:to>
        <xdr:sp macro="" textlink="">
          <xdr:nvSpPr>
            <xdr:cNvPr id="4551" name="Check Box 455" hidden="1">
              <a:extLst>
                <a:ext uri="{63B3BB69-23CF-44E3-9099-C40C66FF867C}">
                  <a14:compatExt spid="_x0000_s4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特に必要性が高い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108</xdr:row>
          <xdr:rowOff>9525</xdr:rowOff>
        </xdr:from>
        <xdr:to>
          <xdr:col>3</xdr:col>
          <xdr:colOff>666750</xdr:colOff>
          <xdr:row>109</xdr:row>
          <xdr:rowOff>0</xdr:rowOff>
        </xdr:to>
        <xdr:sp macro="" textlink="">
          <xdr:nvSpPr>
            <xdr:cNvPr id="4574" name="Check Box 478" hidden="1">
              <a:extLst>
                <a:ext uri="{63B3BB69-23CF-44E3-9099-C40C66FF867C}">
                  <a14:compatExt spid="_x0000_s4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108</xdr:row>
          <xdr:rowOff>9525</xdr:rowOff>
        </xdr:from>
        <xdr:to>
          <xdr:col>6</xdr:col>
          <xdr:colOff>152400</xdr:colOff>
          <xdr:row>109</xdr:row>
          <xdr:rowOff>0</xdr:rowOff>
        </xdr:to>
        <xdr:sp macro="" textlink="">
          <xdr:nvSpPr>
            <xdr:cNvPr id="4575" name="Check Box 479" hidden="1">
              <a:extLst>
                <a:ext uri="{63B3BB69-23CF-44E3-9099-C40C66FF867C}">
                  <a14:compatExt spid="_x0000_s4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特に必要性が高い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109</xdr:row>
          <xdr:rowOff>9525</xdr:rowOff>
        </xdr:from>
        <xdr:to>
          <xdr:col>3</xdr:col>
          <xdr:colOff>666750</xdr:colOff>
          <xdr:row>110</xdr:row>
          <xdr:rowOff>0</xdr:rowOff>
        </xdr:to>
        <xdr:sp macro="" textlink="">
          <xdr:nvSpPr>
            <xdr:cNvPr id="4576" name="Check Box 480" hidden="1">
              <a:extLst>
                <a:ext uri="{63B3BB69-23CF-44E3-9099-C40C66FF867C}">
                  <a14:compatExt spid="_x0000_s4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109</xdr:row>
          <xdr:rowOff>9525</xdr:rowOff>
        </xdr:from>
        <xdr:to>
          <xdr:col>6</xdr:col>
          <xdr:colOff>152400</xdr:colOff>
          <xdr:row>110</xdr:row>
          <xdr:rowOff>0</xdr:rowOff>
        </xdr:to>
        <xdr:sp macro="" textlink="">
          <xdr:nvSpPr>
            <xdr:cNvPr id="4577" name="Check Box 481" hidden="1">
              <a:extLst>
                <a:ext uri="{63B3BB69-23CF-44E3-9099-C40C66FF867C}">
                  <a14:compatExt spid="_x0000_s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特に必要性が高い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110</xdr:row>
          <xdr:rowOff>9525</xdr:rowOff>
        </xdr:from>
        <xdr:to>
          <xdr:col>3</xdr:col>
          <xdr:colOff>666750</xdr:colOff>
          <xdr:row>111</xdr:row>
          <xdr:rowOff>0</xdr:rowOff>
        </xdr:to>
        <xdr:sp macro="" textlink="">
          <xdr:nvSpPr>
            <xdr:cNvPr id="4578" name="Check Box 482" hidden="1">
              <a:extLst>
                <a:ext uri="{63B3BB69-23CF-44E3-9099-C40C66FF867C}">
                  <a14:compatExt spid="_x0000_s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110</xdr:row>
          <xdr:rowOff>9525</xdr:rowOff>
        </xdr:from>
        <xdr:to>
          <xdr:col>6</xdr:col>
          <xdr:colOff>152400</xdr:colOff>
          <xdr:row>111</xdr:row>
          <xdr:rowOff>0</xdr:rowOff>
        </xdr:to>
        <xdr:sp macro="" textlink="">
          <xdr:nvSpPr>
            <xdr:cNvPr id="4579" name="Check Box 483" hidden="1">
              <a:extLst>
                <a:ext uri="{63B3BB69-23CF-44E3-9099-C40C66FF867C}">
                  <a14:compatExt spid="_x0000_s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特に必要性が高い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111</xdr:row>
          <xdr:rowOff>9525</xdr:rowOff>
        </xdr:from>
        <xdr:to>
          <xdr:col>3</xdr:col>
          <xdr:colOff>666750</xdr:colOff>
          <xdr:row>112</xdr:row>
          <xdr:rowOff>0</xdr:rowOff>
        </xdr:to>
        <xdr:sp macro="" textlink="">
          <xdr:nvSpPr>
            <xdr:cNvPr id="4580" name="Check Box 484" hidden="1">
              <a:extLst>
                <a:ext uri="{63B3BB69-23CF-44E3-9099-C40C66FF867C}">
                  <a14:compatExt spid="_x0000_s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111</xdr:row>
          <xdr:rowOff>9525</xdr:rowOff>
        </xdr:from>
        <xdr:to>
          <xdr:col>6</xdr:col>
          <xdr:colOff>152400</xdr:colOff>
          <xdr:row>112</xdr:row>
          <xdr:rowOff>0</xdr:rowOff>
        </xdr:to>
        <xdr:sp macro="" textlink="">
          <xdr:nvSpPr>
            <xdr:cNvPr id="4581" name="Check Box 485" hidden="1">
              <a:extLst>
                <a:ext uri="{63B3BB69-23CF-44E3-9099-C40C66FF867C}">
                  <a14:compatExt spid="_x0000_s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特に必要性が高い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112</xdr:row>
          <xdr:rowOff>9525</xdr:rowOff>
        </xdr:from>
        <xdr:to>
          <xdr:col>3</xdr:col>
          <xdr:colOff>666750</xdr:colOff>
          <xdr:row>113</xdr:row>
          <xdr:rowOff>0</xdr:rowOff>
        </xdr:to>
        <xdr:sp macro="" textlink="">
          <xdr:nvSpPr>
            <xdr:cNvPr id="4582" name="Check Box 486" hidden="1">
              <a:extLst>
                <a:ext uri="{63B3BB69-23CF-44E3-9099-C40C66FF867C}">
                  <a14:compatExt spid="_x0000_s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112</xdr:row>
          <xdr:rowOff>9525</xdr:rowOff>
        </xdr:from>
        <xdr:to>
          <xdr:col>6</xdr:col>
          <xdr:colOff>152400</xdr:colOff>
          <xdr:row>113</xdr:row>
          <xdr:rowOff>0</xdr:rowOff>
        </xdr:to>
        <xdr:sp macro="" textlink="">
          <xdr:nvSpPr>
            <xdr:cNvPr id="4583" name="Check Box 487" hidden="1">
              <a:extLst>
                <a:ext uri="{63B3BB69-23CF-44E3-9099-C40C66FF867C}">
                  <a14:compatExt spid="_x0000_s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特に必要性が高い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113</xdr:row>
          <xdr:rowOff>9525</xdr:rowOff>
        </xdr:from>
        <xdr:to>
          <xdr:col>3</xdr:col>
          <xdr:colOff>666750</xdr:colOff>
          <xdr:row>114</xdr:row>
          <xdr:rowOff>0</xdr:rowOff>
        </xdr:to>
        <xdr:sp macro="" textlink="">
          <xdr:nvSpPr>
            <xdr:cNvPr id="4584" name="Check Box 488" hidden="1">
              <a:extLst>
                <a:ext uri="{63B3BB69-23CF-44E3-9099-C40C66FF867C}">
                  <a14:compatExt spid="_x0000_s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113</xdr:row>
          <xdr:rowOff>9525</xdr:rowOff>
        </xdr:from>
        <xdr:to>
          <xdr:col>6</xdr:col>
          <xdr:colOff>152400</xdr:colOff>
          <xdr:row>114</xdr:row>
          <xdr:rowOff>0</xdr:rowOff>
        </xdr:to>
        <xdr:sp macro="" textlink="">
          <xdr:nvSpPr>
            <xdr:cNvPr id="4585" name="Check Box 489" hidden="1">
              <a:extLst>
                <a:ext uri="{63B3BB69-23CF-44E3-9099-C40C66FF867C}">
                  <a14:compatExt spid="_x0000_s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特に必要性が高い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114</xdr:row>
          <xdr:rowOff>9525</xdr:rowOff>
        </xdr:from>
        <xdr:to>
          <xdr:col>3</xdr:col>
          <xdr:colOff>666750</xdr:colOff>
          <xdr:row>115</xdr:row>
          <xdr:rowOff>0</xdr:rowOff>
        </xdr:to>
        <xdr:sp macro="" textlink="">
          <xdr:nvSpPr>
            <xdr:cNvPr id="4586" name="Check Box 490" hidden="1">
              <a:extLst>
                <a:ext uri="{63B3BB69-23CF-44E3-9099-C40C66FF867C}">
                  <a14:compatExt spid="_x0000_s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114</xdr:row>
          <xdr:rowOff>9525</xdr:rowOff>
        </xdr:from>
        <xdr:to>
          <xdr:col>6</xdr:col>
          <xdr:colOff>152400</xdr:colOff>
          <xdr:row>115</xdr:row>
          <xdr:rowOff>0</xdr:rowOff>
        </xdr:to>
        <xdr:sp macro="" textlink="">
          <xdr:nvSpPr>
            <xdr:cNvPr id="4587" name="Check Box 491" hidden="1">
              <a:extLst>
                <a:ext uri="{63B3BB69-23CF-44E3-9099-C40C66FF867C}">
                  <a14:compatExt spid="_x0000_s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特に必要性が高い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115</xdr:row>
          <xdr:rowOff>9525</xdr:rowOff>
        </xdr:from>
        <xdr:to>
          <xdr:col>3</xdr:col>
          <xdr:colOff>666750</xdr:colOff>
          <xdr:row>116</xdr:row>
          <xdr:rowOff>0</xdr:rowOff>
        </xdr:to>
        <xdr:sp macro="" textlink="">
          <xdr:nvSpPr>
            <xdr:cNvPr id="4588" name="Check Box 492" hidden="1">
              <a:extLst>
                <a:ext uri="{63B3BB69-23CF-44E3-9099-C40C66FF867C}">
                  <a14:compatExt spid="_x0000_s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115</xdr:row>
          <xdr:rowOff>9525</xdr:rowOff>
        </xdr:from>
        <xdr:to>
          <xdr:col>6</xdr:col>
          <xdr:colOff>152400</xdr:colOff>
          <xdr:row>116</xdr:row>
          <xdr:rowOff>0</xdr:rowOff>
        </xdr:to>
        <xdr:sp macro="" textlink="">
          <xdr:nvSpPr>
            <xdr:cNvPr id="4589" name="Check Box 493" hidden="1">
              <a:extLst>
                <a:ext uri="{63B3BB69-23CF-44E3-9099-C40C66FF867C}">
                  <a14:compatExt spid="_x0000_s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特に必要性が高い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116</xdr:row>
          <xdr:rowOff>9525</xdr:rowOff>
        </xdr:from>
        <xdr:to>
          <xdr:col>3</xdr:col>
          <xdr:colOff>666750</xdr:colOff>
          <xdr:row>117</xdr:row>
          <xdr:rowOff>0</xdr:rowOff>
        </xdr:to>
        <xdr:sp macro="" textlink="">
          <xdr:nvSpPr>
            <xdr:cNvPr id="4590" name="Check Box 494" hidden="1">
              <a:extLst>
                <a:ext uri="{63B3BB69-23CF-44E3-9099-C40C66FF867C}">
                  <a14:compatExt spid="_x0000_s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116</xdr:row>
          <xdr:rowOff>9525</xdr:rowOff>
        </xdr:from>
        <xdr:to>
          <xdr:col>6</xdr:col>
          <xdr:colOff>152400</xdr:colOff>
          <xdr:row>117</xdr:row>
          <xdr:rowOff>0</xdr:rowOff>
        </xdr:to>
        <xdr:sp macro="" textlink="">
          <xdr:nvSpPr>
            <xdr:cNvPr id="4591" name="Check Box 495" hidden="1">
              <a:extLst>
                <a:ext uri="{63B3BB69-23CF-44E3-9099-C40C66FF867C}">
                  <a14:compatExt spid="_x0000_s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特に必要性が高い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117</xdr:row>
          <xdr:rowOff>9525</xdr:rowOff>
        </xdr:from>
        <xdr:to>
          <xdr:col>3</xdr:col>
          <xdr:colOff>666750</xdr:colOff>
          <xdr:row>118</xdr:row>
          <xdr:rowOff>0</xdr:rowOff>
        </xdr:to>
        <xdr:sp macro="" textlink="">
          <xdr:nvSpPr>
            <xdr:cNvPr id="4592" name="Check Box 496" hidden="1">
              <a:extLst>
                <a:ext uri="{63B3BB69-23CF-44E3-9099-C40C66FF867C}">
                  <a14:compatExt spid="_x0000_s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117</xdr:row>
          <xdr:rowOff>9525</xdr:rowOff>
        </xdr:from>
        <xdr:to>
          <xdr:col>6</xdr:col>
          <xdr:colOff>152400</xdr:colOff>
          <xdr:row>118</xdr:row>
          <xdr:rowOff>0</xdr:rowOff>
        </xdr:to>
        <xdr:sp macro="" textlink="">
          <xdr:nvSpPr>
            <xdr:cNvPr id="4593" name="Check Box 497" hidden="1">
              <a:extLst>
                <a:ext uri="{63B3BB69-23CF-44E3-9099-C40C66FF867C}">
                  <a14:compatExt spid="_x0000_s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特に必要性が高い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118</xdr:row>
          <xdr:rowOff>9525</xdr:rowOff>
        </xdr:from>
        <xdr:to>
          <xdr:col>3</xdr:col>
          <xdr:colOff>666750</xdr:colOff>
          <xdr:row>119</xdr:row>
          <xdr:rowOff>0</xdr:rowOff>
        </xdr:to>
        <xdr:sp macro="" textlink="">
          <xdr:nvSpPr>
            <xdr:cNvPr id="4594" name="Check Box 498" hidden="1">
              <a:extLst>
                <a:ext uri="{63B3BB69-23CF-44E3-9099-C40C66FF867C}">
                  <a14:compatExt spid="_x0000_s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118</xdr:row>
          <xdr:rowOff>9525</xdr:rowOff>
        </xdr:from>
        <xdr:to>
          <xdr:col>6</xdr:col>
          <xdr:colOff>152400</xdr:colOff>
          <xdr:row>119</xdr:row>
          <xdr:rowOff>0</xdr:rowOff>
        </xdr:to>
        <xdr:sp macro="" textlink="">
          <xdr:nvSpPr>
            <xdr:cNvPr id="4595" name="Check Box 499" hidden="1">
              <a:extLst>
                <a:ext uri="{63B3BB69-23CF-44E3-9099-C40C66FF867C}">
                  <a14:compatExt spid="_x0000_s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特に必要性が高い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110</xdr:row>
          <xdr:rowOff>9525</xdr:rowOff>
        </xdr:from>
        <xdr:to>
          <xdr:col>3</xdr:col>
          <xdr:colOff>666750</xdr:colOff>
          <xdr:row>111</xdr:row>
          <xdr:rowOff>0</xdr:rowOff>
        </xdr:to>
        <xdr:sp macro="" textlink="">
          <xdr:nvSpPr>
            <xdr:cNvPr id="4596" name="Check Box 500" hidden="1">
              <a:extLst>
                <a:ext uri="{63B3BB69-23CF-44E3-9099-C40C66FF867C}">
                  <a14:compatExt spid="_x0000_s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111</xdr:row>
          <xdr:rowOff>9525</xdr:rowOff>
        </xdr:from>
        <xdr:to>
          <xdr:col>3</xdr:col>
          <xdr:colOff>666750</xdr:colOff>
          <xdr:row>112</xdr:row>
          <xdr:rowOff>0</xdr:rowOff>
        </xdr:to>
        <xdr:sp macro="" textlink="">
          <xdr:nvSpPr>
            <xdr:cNvPr id="4597" name="Check Box 501" hidden="1">
              <a:extLst>
                <a:ext uri="{63B3BB69-23CF-44E3-9099-C40C66FF867C}">
                  <a14:compatExt spid="_x0000_s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112</xdr:row>
          <xdr:rowOff>9525</xdr:rowOff>
        </xdr:from>
        <xdr:to>
          <xdr:col>3</xdr:col>
          <xdr:colOff>666750</xdr:colOff>
          <xdr:row>113</xdr:row>
          <xdr:rowOff>0</xdr:rowOff>
        </xdr:to>
        <xdr:sp macro="" textlink="">
          <xdr:nvSpPr>
            <xdr:cNvPr id="4598" name="Check Box 502" hidden="1">
              <a:extLst>
                <a:ext uri="{63B3BB69-23CF-44E3-9099-C40C66FF867C}">
                  <a14:compatExt spid="_x0000_s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113</xdr:row>
          <xdr:rowOff>9525</xdr:rowOff>
        </xdr:from>
        <xdr:to>
          <xdr:col>3</xdr:col>
          <xdr:colOff>666750</xdr:colOff>
          <xdr:row>114</xdr:row>
          <xdr:rowOff>0</xdr:rowOff>
        </xdr:to>
        <xdr:sp macro="" textlink="">
          <xdr:nvSpPr>
            <xdr:cNvPr id="4599" name="Check Box 503" hidden="1">
              <a:extLst>
                <a:ext uri="{63B3BB69-23CF-44E3-9099-C40C66FF867C}">
                  <a14:compatExt spid="_x0000_s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114</xdr:row>
          <xdr:rowOff>9525</xdr:rowOff>
        </xdr:from>
        <xdr:to>
          <xdr:col>3</xdr:col>
          <xdr:colOff>666750</xdr:colOff>
          <xdr:row>115</xdr:row>
          <xdr:rowOff>0</xdr:rowOff>
        </xdr:to>
        <xdr:sp macro="" textlink="">
          <xdr:nvSpPr>
            <xdr:cNvPr id="4600" name="Check Box 504" hidden="1">
              <a:extLst>
                <a:ext uri="{63B3BB69-23CF-44E3-9099-C40C66FF867C}">
                  <a14:compatExt spid="_x0000_s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115</xdr:row>
          <xdr:rowOff>9525</xdr:rowOff>
        </xdr:from>
        <xdr:to>
          <xdr:col>3</xdr:col>
          <xdr:colOff>666750</xdr:colOff>
          <xdr:row>116</xdr:row>
          <xdr:rowOff>0</xdr:rowOff>
        </xdr:to>
        <xdr:sp macro="" textlink="">
          <xdr:nvSpPr>
            <xdr:cNvPr id="4601" name="Check Box 505" hidden="1">
              <a:extLst>
                <a:ext uri="{63B3BB69-23CF-44E3-9099-C40C66FF867C}">
                  <a14:compatExt spid="_x0000_s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116</xdr:row>
          <xdr:rowOff>9525</xdr:rowOff>
        </xdr:from>
        <xdr:to>
          <xdr:col>3</xdr:col>
          <xdr:colOff>666750</xdr:colOff>
          <xdr:row>117</xdr:row>
          <xdr:rowOff>0</xdr:rowOff>
        </xdr:to>
        <xdr:sp macro="" textlink="">
          <xdr:nvSpPr>
            <xdr:cNvPr id="4602" name="Check Box 506" hidden="1">
              <a:extLst>
                <a:ext uri="{63B3BB69-23CF-44E3-9099-C40C66FF867C}">
                  <a14:compatExt spid="_x0000_s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117</xdr:row>
          <xdr:rowOff>9525</xdr:rowOff>
        </xdr:from>
        <xdr:to>
          <xdr:col>3</xdr:col>
          <xdr:colOff>666750</xdr:colOff>
          <xdr:row>118</xdr:row>
          <xdr:rowOff>0</xdr:rowOff>
        </xdr:to>
        <xdr:sp macro="" textlink="">
          <xdr:nvSpPr>
            <xdr:cNvPr id="4603" name="Check Box 507" hidden="1">
              <a:extLst>
                <a:ext uri="{63B3BB69-23CF-44E3-9099-C40C66FF867C}">
                  <a14:compatExt spid="_x0000_s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118</xdr:row>
          <xdr:rowOff>9525</xdr:rowOff>
        </xdr:from>
        <xdr:to>
          <xdr:col>3</xdr:col>
          <xdr:colOff>666750</xdr:colOff>
          <xdr:row>119</xdr:row>
          <xdr:rowOff>0</xdr:rowOff>
        </xdr:to>
        <xdr:sp macro="" textlink="">
          <xdr:nvSpPr>
            <xdr:cNvPr id="4604" name="Check Box 508" hidden="1">
              <a:extLst>
                <a:ext uri="{63B3BB69-23CF-44E3-9099-C40C66FF867C}">
                  <a14:compatExt spid="_x0000_s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fLocksWithSheet="0"/>
      </xdr:twoCellAnchor>
    </mc:Choice>
    <mc:Fallback/>
  </mc:AlternateContent>
  <xdr:twoCellAnchor>
    <xdr:from>
      <xdr:col>3</xdr:col>
      <xdr:colOff>147205</xdr:colOff>
      <xdr:row>69</xdr:row>
      <xdr:rowOff>0</xdr:rowOff>
    </xdr:from>
    <xdr:to>
      <xdr:col>3</xdr:col>
      <xdr:colOff>353580</xdr:colOff>
      <xdr:row>69</xdr:row>
      <xdr:rowOff>119062</xdr:rowOff>
    </xdr:to>
    <xdr:cxnSp macro="">
      <xdr:nvCxnSpPr>
        <xdr:cNvPr id="215" name="カギ線コネクタ 214"/>
        <xdr:cNvCxnSpPr/>
      </xdr:nvCxnSpPr>
      <xdr:spPr>
        <a:xfrm>
          <a:off x="2831523" y="26860500"/>
          <a:ext cx="206375" cy="119062"/>
        </a:xfrm>
        <a:prstGeom prst="bentConnector3">
          <a:avLst>
            <a:gd name="adj1" fmla="val -3846"/>
          </a:avLst>
        </a:prstGeom>
        <a:ln w="952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155863</xdr:colOff>
      <xdr:row>76</xdr:row>
      <xdr:rowOff>0</xdr:rowOff>
    </xdr:from>
    <xdr:to>
      <xdr:col>3</xdr:col>
      <xdr:colOff>362238</xdr:colOff>
      <xdr:row>76</xdr:row>
      <xdr:rowOff>119062</xdr:rowOff>
    </xdr:to>
    <xdr:cxnSp macro="">
      <xdr:nvCxnSpPr>
        <xdr:cNvPr id="217" name="カギ線コネクタ 216"/>
        <xdr:cNvCxnSpPr/>
      </xdr:nvCxnSpPr>
      <xdr:spPr>
        <a:xfrm>
          <a:off x="2840181" y="28436455"/>
          <a:ext cx="206375" cy="119062"/>
        </a:xfrm>
        <a:prstGeom prst="bentConnector3">
          <a:avLst>
            <a:gd name="adj1" fmla="val -3846"/>
          </a:avLst>
        </a:prstGeom>
        <a:ln w="952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129886</xdr:colOff>
      <xdr:row>78</xdr:row>
      <xdr:rowOff>8659</xdr:rowOff>
    </xdr:from>
    <xdr:to>
      <xdr:col>3</xdr:col>
      <xdr:colOff>336261</xdr:colOff>
      <xdr:row>78</xdr:row>
      <xdr:rowOff>127721</xdr:rowOff>
    </xdr:to>
    <xdr:cxnSp macro="">
      <xdr:nvCxnSpPr>
        <xdr:cNvPr id="218" name="カギ線コネクタ 217"/>
        <xdr:cNvCxnSpPr/>
      </xdr:nvCxnSpPr>
      <xdr:spPr>
        <a:xfrm>
          <a:off x="2814204" y="28973318"/>
          <a:ext cx="206375" cy="119062"/>
        </a:xfrm>
        <a:prstGeom prst="bentConnector3">
          <a:avLst>
            <a:gd name="adj1" fmla="val -3846"/>
          </a:avLst>
        </a:prstGeom>
        <a:ln w="952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121227</xdr:colOff>
      <xdr:row>80</xdr:row>
      <xdr:rowOff>0</xdr:rowOff>
    </xdr:from>
    <xdr:to>
      <xdr:col>3</xdr:col>
      <xdr:colOff>327602</xdr:colOff>
      <xdr:row>80</xdr:row>
      <xdr:rowOff>119062</xdr:rowOff>
    </xdr:to>
    <xdr:cxnSp macro="">
      <xdr:nvCxnSpPr>
        <xdr:cNvPr id="219" name="カギ線コネクタ 218"/>
        <xdr:cNvCxnSpPr/>
      </xdr:nvCxnSpPr>
      <xdr:spPr>
        <a:xfrm>
          <a:off x="2805545" y="29492864"/>
          <a:ext cx="206375" cy="119062"/>
        </a:xfrm>
        <a:prstGeom prst="bentConnector3">
          <a:avLst>
            <a:gd name="adj1" fmla="val -3846"/>
          </a:avLst>
        </a:prstGeom>
        <a:ln w="952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138545</xdr:colOff>
      <xdr:row>81</xdr:row>
      <xdr:rowOff>277091</xdr:rowOff>
    </xdr:from>
    <xdr:to>
      <xdr:col>3</xdr:col>
      <xdr:colOff>344920</xdr:colOff>
      <xdr:row>82</xdr:row>
      <xdr:rowOff>110403</xdr:rowOff>
    </xdr:to>
    <xdr:cxnSp macro="">
      <xdr:nvCxnSpPr>
        <xdr:cNvPr id="220" name="カギ線コネクタ 219"/>
        <xdr:cNvCxnSpPr/>
      </xdr:nvCxnSpPr>
      <xdr:spPr>
        <a:xfrm>
          <a:off x="2822863" y="30012409"/>
          <a:ext cx="206375" cy="119062"/>
        </a:xfrm>
        <a:prstGeom prst="bentConnector3">
          <a:avLst>
            <a:gd name="adj1" fmla="val -3846"/>
          </a:avLst>
        </a:prstGeom>
        <a:ln w="952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129886</xdr:colOff>
      <xdr:row>89</xdr:row>
      <xdr:rowOff>8659</xdr:rowOff>
    </xdr:from>
    <xdr:to>
      <xdr:col>3</xdr:col>
      <xdr:colOff>336261</xdr:colOff>
      <xdr:row>89</xdr:row>
      <xdr:rowOff>127721</xdr:rowOff>
    </xdr:to>
    <xdr:cxnSp macro="">
      <xdr:nvCxnSpPr>
        <xdr:cNvPr id="221" name="カギ線コネクタ 220"/>
        <xdr:cNvCxnSpPr/>
      </xdr:nvCxnSpPr>
      <xdr:spPr>
        <a:xfrm>
          <a:off x="2814204" y="31406523"/>
          <a:ext cx="206375" cy="119062"/>
        </a:xfrm>
        <a:prstGeom prst="bentConnector3">
          <a:avLst>
            <a:gd name="adj1" fmla="val -3846"/>
          </a:avLst>
        </a:prstGeom>
        <a:ln w="952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129887</xdr:colOff>
      <xdr:row>91</xdr:row>
      <xdr:rowOff>0</xdr:rowOff>
    </xdr:from>
    <xdr:to>
      <xdr:col>3</xdr:col>
      <xdr:colOff>336262</xdr:colOff>
      <xdr:row>91</xdr:row>
      <xdr:rowOff>119062</xdr:rowOff>
    </xdr:to>
    <xdr:cxnSp macro="">
      <xdr:nvCxnSpPr>
        <xdr:cNvPr id="222" name="カギ線コネクタ 221"/>
        <xdr:cNvCxnSpPr/>
      </xdr:nvCxnSpPr>
      <xdr:spPr>
        <a:xfrm>
          <a:off x="2814205" y="31926068"/>
          <a:ext cx="206375" cy="119062"/>
        </a:xfrm>
        <a:prstGeom prst="bentConnector3">
          <a:avLst>
            <a:gd name="adj1" fmla="val -3846"/>
          </a:avLst>
        </a:prstGeom>
        <a:ln w="952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21432</xdr:colOff>
      <xdr:row>83</xdr:row>
      <xdr:rowOff>4763</xdr:rowOff>
    </xdr:from>
    <xdr:to>
      <xdr:col>17</xdr:col>
      <xdr:colOff>38965</xdr:colOff>
      <xdr:row>83</xdr:row>
      <xdr:rowOff>64293</xdr:rowOff>
    </xdr:to>
    <xdr:cxnSp macro="">
      <xdr:nvCxnSpPr>
        <xdr:cNvPr id="6" name="カギ線コネクタ 5"/>
        <xdr:cNvCxnSpPr/>
      </xdr:nvCxnSpPr>
      <xdr:spPr>
        <a:xfrm>
          <a:off x="1288257" y="10225088"/>
          <a:ext cx="246133" cy="59530"/>
        </a:xfrm>
        <a:prstGeom prst="bentConnector3">
          <a:avLst>
            <a:gd name="adj1" fmla="val 1515"/>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83344</xdr:colOff>
      <xdr:row>81</xdr:row>
      <xdr:rowOff>35719</xdr:rowOff>
    </xdr:from>
    <xdr:to>
      <xdr:col>18</xdr:col>
      <xdr:colOff>53471</xdr:colOff>
      <xdr:row>83</xdr:row>
      <xdr:rowOff>116682</xdr:rowOff>
    </xdr:to>
    <xdr:sp macro="" textlink="">
      <xdr:nvSpPr>
        <xdr:cNvPr id="7" name="左中かっこ 6"/>
        <xdr:cNvSpPr/>
      </xdr:nvSpPr>
      <xdr:spPr>
        <a:xfrm>
          <a:off x="1578769" y="10017919"/>
          <a:ext cx="55852" cy="319088"/>
        </a:xfrm>
        <a:prstGeom prst="leftBrace">
          <a:avLst>
            <a:gd name="adj1" fmla="val 56334"/>
            <a:gd name="adj2" fmla="val 4925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281327</xdr:colOff>
      <xdr:row>90</xdr:row>
      <xdr:rowOff>102734</xdr:rowOff>
    </xdr:from>
    <xdr:to>
      <xdr:col>2</xdr:col>
      <xdr:colOff>121103</xdr:colOff>
      <xdr:row>91</xdr:row>
      <xdr:rowOff>71778</xdr:rowOff>
    </xdr:to>
    <xdr:sp macro="" textlink="">
      <xdr:nvSpPr>
        <xdr:cNvPr id="11" name="正方形/長方形 10"/>
        <xdr:cNvSpPr/>
      </xdr:nvSpPr>
      <xdr:spPr>
        <a:xfrm>
          <a:off x="281327" y="11142209"/>
          <a:ext cx="335076" cy="14049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242888</xdr:colOff>
      <xdr:row>1</xdr:row>
      <xdr:rowOff>23813</xdr:rowOff>
    </xdr:from>
    <xdr:to>
      <xdr:col>2</xdr:col>
      <xdr:colOff>76200</xdr:colOff>
      <xdr:row>3</xdr:row>
      <xdr:rowOff>0</xdr:rowOff>
    </xdr:to>
    <xdr:sp macro="" textlink="">
      <xdr:nvSpPr>
        <xdr:cNvPr id="18" name="正方形/長方形 17"/>
        <xdr:cNvSpPr/>
      </xdr:nvSpPr>
      <xdr:spPr>
        <a:xfrm>
          <a:off x="242888" y="195263"/>
          <a:ext cx="328612" cy="147637"/>
        </a:xfrm>
        <a:prstGeom prst="rect">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161</xdr:col>
      <xdr:colOff>0</xdr:colOff>
      <xdr:row>1</xdr:row>
      <xdr:rowOff>7144</xdr:rowOff>
    </xdr:from>
    <xdr:to>
      <xdr:col>164</xdr:col>
      <xdr:colOff>88106</xdr:colOff>
      <xdr:row>2</xdr:row>
      <xdr:rowOff>95250</xdr:rowOff>
    </xdr:to>
    <xdr:sp macro="" textlink="">
      <xdr:nvSpPr>
        <xdr:cNvPr id="3" name="正方形/長方形 2"/>
        <xdr:cNvSpPr/>
      </xdr:nvSpPr>
      <xdr:spPr>
        <a:xfrm>
          <a:off x="7239000" y="178594"/>
          <a:ext cx="326231" cy="154781"/>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254794</xdr:colOff>
      <xdr:row>1</xdr:row>
      <xdr:rowOff>0</xdr:rowOff>
    </xdr:from>
    <xdr:to>
      <xdr:col>1</xdr:col>
      <xdr:colOff>219075</xdr:colOff>
      <xdr:row>3</xdr:row>
      <xdr:rowOff>23813</xdr:rowOff>
    </xdr:to>
    <xdr:sp macro="" textlink="">
      <xdr:nvSpPr>
        <xdr:cNvPr id="2" name="正方形/長方形 1"/>
        <xdr:cNvSpPr/>
      </xdr:nvSpPr>
      <xdr:spPr>
        <a:xfrm>
          <a:off x="254794" y="190500"/>
          <a:ext cx="326231" cy="14763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146</xdr:col>
      <xdr:colOff>47625</xdr:colOff>
      <xdr:row>1</xdr:row>
      <xdr:rowOff>9525</xdr:rowOff>
    </xdr:from>
    <xdr:to>
      <xdr:col>149</xdr:col>
      <xdr:colOff>83344</xdr:colOff>
      <xdr:row>3</xdr:row>
      <xdr:rowOff>28575</xdr:rowOff>
    </xdr:to>
    <xdr:sp macro="" textlink="">
      <xdr:nvSpPr>
        <xdr:cNvPr id="4" name="正方形/長方形 3"/>
        <xdr:cNvSpPr/>
      </xdr:nvSpPr>
      <xdr:spPr>
        <a:xfrm>
          <a:off x="7248525" y="200025"/>
          <a:ext cx="311944" cy="142875"/>
        </a:xfrm>
        <a:prstGeom prst="rect">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259556</xdr:colOff>
      <xdr:row>101</xdr:row>
      <xdr:rowOff>80963</xdr:rowOff>
    </xdr:from>
    <xdr:to>
      <xdr:col>1</xdr:col>
      <xdr:colOff>228600</xdr:colOff>
      <xdr:row>102</xdr:row>
      <xdr:rowOff>54769</xdr:rowOff>
    </xdr:to>
    <xdr:sp macro="" textlink="">
      <xdr:nvSpPr>
        <xdr:cNvPr id="5" name="正方形/長方形 4"/>
        <xdr:cNvSpPr/>
      </xdr:nvSpPr>
      <xdr:spPr>
        <a:xfrm>
          <a:off x="259556" y="11149013"/>
          <a:ext cx="330994" cy="145256"/>
        </a:xfrm>
        <a:prstGeom prst="rect">
          <a:avLst/>
        </a:prstGeom>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omments" Target="../comments1.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140"/>
  <sheetViews>
    <sheetView showGridLines="0" showRowColHeaders="0" tabSelected="1" zoomScale="110" zoomScaleNormal="110" zoomScaleSheetLayoutView="120" workbookViewId="0">
      <selection activeCell="H138" sqref="H138"/>
    </sheetView>
  </sheetViews>
  <sheetFormatPr defaultColWidth="9" defaultRowHeight="20.100000000000001" customHeight="1"/>
  <cols>
    <col min="1" max="1" width="6" style="137" customWidth="1"/>
    <col min="2" max="2" width="11.875" style="79" customWidth="1"/>
    <col min="3" max="3" width="17.25" style="141" customWidth="1"/>
    <col min="4" max="7" width="9.375" style="94" customWidth="1"/>
    <col min="8" max="8" width="12.375" style="94" customWidth="1"/>
    <col min="9" max="9" width="21.375" style="274" customWidth="1"/>
    <col min="10" max="10" width="17.875" style="1" customWidth="1"/>
    <col min="11" max="12" width="9.625" style="263" customWidth="1"/>
    <col min="13" max="16384" width="9" style="79"/>
  </cols>
  <sheetData>
    <row r="1" spans="1:12" ht="42.75" customHeight="1">
      <c r="A1" s="428" t="s">
        <v>90</v>
      </c>
      <c r="B1" s="429"/>
      <c r="C1" s="157" t="s">
        <v>0</v>
      </c>
      <c r="D1" s="453" t="s">
        <v>1</v>
      </c>
      <c r="E1" s="454"/>
      <c r="F1" s="454"/>
      <c r="G1" s="454"/>
      <c r="H1" s="455"/>
      <c r="I1" s="194" t="s">
        <v>2</v>
      </c>
      <c r="J1" s="237" t="s">
        <v>387</v>
      </c>
      <c r="K1" s="253"/>
      <c r="L1" s="253"/>
    </row>
    <row r="2" spans="1:12" ht="33.75" customHeight="1">
      <c r="A2" s="444" t="s">
        <v>386</v>
      </c>
      <c r="B2" s="445"/>
      <c r="C2" s="158" t="s">
        <v>396</v>
      </c>
      <c r="D2" s="450"/>
      <c r="E2" s="451"/>
      <c r="F2" s="451"/>
      <c r="G2" s="451"/>
      <c r="H2" s="452"/>
      <c r="I2" s="195" t="s">
        <v>430</v>
      </c>
      <c r="J2" s="203" t="str">
        <f>IF(D2="","被保険者番号を10桁で入力してください","")</f>
        <v>被保険者番号を10桁で入力してください</v>
      </c>
      <c r="K2" s="254"/>
      <c r="L2" s="254"/>
    </row>
    <row r="3" spans="1:12" ht="33.75" customHeight="1">
      <c r="A3" s="446"/>
      <c r="B3" s="447"/>
      <c r="C3" s="159" t="s">
        <v>140</v>
      </c>
      <c r="D3" s="450"/>
      <c r="E3" s="451"/>
      <c r="F3" s="451"/>
      <c r="G3" s="451"/>
      <c r="H3" s="452"/>
      <c r="I3" s="195" t="s">
        <v>429</v>
      </c>
      <c r="J3" s="203" t="str">
        <f>IF(D3="","医師番号を10桁で入力してください","")</f>
        <v>医師番号を10桁で入力してください</v>
      </c>
      <c r="K3" s="254"/>
      <c r="L3" s="254"/>
    </row>
    <row r="4" spans="1:12" ht="33.75" customHeight="1">
      <c r="A4" s="446"/>
      <c r="B4" s="447"/>
      <c r="C4" s="160" t="s">
        <v>97</v>
      </c>
      <c r="D4" s="462"/>
      <c r="E4" s="463"/>
      <c r="F4" s="463"/>
      <c r="G4" s="463"/>
      <c r="H4" s="464"/>
      <c r="I4" s="195" t="s">
        <v>142</v>
      </c>
      <c r="J4" s="203" t="str">
        <f>IF(D4="","申請日を転記入力してください","")</f>
        <v>申請日を転記入力してください</v>
      </c>
      <c r="K4" s="254"/>
      <c r="L4" s="254"/>
    </row>
    <row r="5" spans="1:12" ht="33.75" customHeight="1">
      <c r="A5" s="448"/>
      <c r="B5" s="449"/>
      <c r="C5" s="161" t="s">
        <v>141</v>
      </c>
      <c r="D5" s="462"/>
      <c r="E5" s="463"/>
      <c r="F5" s="463"/>
      <c r="G5" s="463"/>
      <c r="H5" s="464"/>
      <c r="I5" s="195" t="s">
        <v>139</v>
      </c>
      <c r="J5" s="203" t="str">
        <f>IF(D5="","意見書記入日を入力してください","")</f>
        <v>意見書記入日を入力してください</v>
      </c>
      <c r="K5" s="254"/>
      <c r="L5" s="254"/>
    </row>
    <row r="6" spans="1:12" s="80" customFormat="1" ht="33.75" customHeight="1">
      <c r="A6" s="162"/>
      <c r="B6" s="2"/>
      <c r="C6" s="163"/>
      <c r="D6" s="207"/>
      <c r="E6" s="207"/>
      <c r="F6" s="207"/>
      <c r="G6" s="207"/>
      <c r="H6" s="207"/>
      <c r="I6" s="196"/>
      <c r="J6" s="238"/>
      <c r="K6" s="254"/>
      <c r="L6" s="254"/>
    </row>
    <row r="7" spans="1:12" ht="30.75" customHeight="1">
      <c r="A7" s="438" t="s">
        <v>384</v>
      </c>
      <c r="B7" s="439"/>
      <c r="C7" s="160" t="s">
        <v>3</v>
      </c>
      <c r="D7" s="450"/>
      <c r="E7" s="451"/>
      <c r="F7" s="451"/>
      <c r="G7" s="451"/>
      <c r="H7" s="452"/>
      <c r="I7" s="195"/>
      <c r="J7" s="203" t="str">
        <f>IF(D7="","被保険者氏名を入力してください","")</f>
        <v>被保険者氏名を入力してください</v>
      </c>
      <c r="K7" s="254"/>
      <c r="L7" s="254"/>
    </row>
    <row r="8" spans="1:12" ht="30.75" customHeight="1">
      <c r="A8" s="440"/>
      <c r="B8" s="441"/>
      <c r="C8" s="160" t="s">
        <v>5</v>
      </c>
      <c r="D8" s="465"/>
      <c r="E8" s="466"/>
      <c r="F8" s="466"/>
      <c r="G8" s="466"/>
      <c r="H8" s="467"/>
      <c r="I8" s="195"/>
      <c r="J8" s="203" t="str">
        <f>IF(D8="","被保険者氏名のふりがなを入力してください","")</f>
        <v>被保険者氏名のふりがなを入力してください</v>
      </c>
      <c r="K8" s="254"/>
      <c r="L8" s="254"/>
    </row>
    <row r="9" spans="1:12" ht="30.75" customHeight="1">
      <c r="A9" s="440"/>
      <c r="B9" s="441"/>
      <c r="C9" s="160" t="s">
        <v>6</v>
      </c>
      <c r="D9" s="468"/>
      <c r="E9" s="469"/>
      <c r="F9" s="469"/>
      <c r="G9" s="469"/>
      <c r="H9" s="470"/>
      <c r="I9" s="195" t="s">
        <v>95</v>
      </c>
      <c r="J9" s="203" t="str">
        <f>IF(D9="","被保険者の生年月日を入力してください","")</f>
        <v>被保険者の生年月日を入力してください</v>
      </c>
      <c r="K9" s="254"/>
      <c r="L9" s="254"/>
    </row>
    <row r="10" spans="1:12" ht="30.75" customHeight="1">
      <c r="A10" s="440"/>
      <c r="B10" s="441"/>
      <c r="C10" s="160" t="s">
        <v>7</v>
      </c>
      <c r="D10" s="471" t="str">
        <f ca="1">IF(D9="","",DATEDIF(D9,TODAY(),"y"))</f>
        <v/>
      </c>
      <c r="E10" s="472"/>
      <c r="F10" s="472"/>
      <c r="G10" s="472"/>
      <c r="H10" s="473"/>
      <c r="I10" s="195"/>
      <c r="J10" s="203"/>
      <c r="K10" s="254"/>
      <c r="L10" s="254"/>
    </row>
    <row r="11" spans="1:12" ht="30.75" customHeight="1">
      <c r="A11" s="440"/>
      <c r="B11" s="441"/>
      <c r="C11" s="160" t="s">
        <v>8</v>
      </c>
      <c r="D11" s="349"/>
      <c r="E11" s="350"/>
      <c r="F11" s="350"/>
      <c r="G11" s="350"/>
      <c r="H11" s="351"/>
      <c r="I11" s="195"/>
      <c r="J11" s="203" t="str">
        <f>IF(AND(Sheet1!$A$11=FALSE,Sheet1!B11=FALSE),"被保険者の性別を選択してください",IF(AND(Sheet1!$A$11=TRUE,Sheet1!B11=TRUE),"複数選択されています",""))</f>
        <v>被保険者の性別を選択してください</v>
      </c>
      <c r="K11" s="254"/>
      <c r="L11" s="254"/>
    </row>
    <row r="12" spans="1:12" ht="30.75" customHeight="1">
      <c r="A12" s="440"/>
      <c r="B12" s="441"/>
      <c r="C12" s="164" t="s">
        <v>427</v>
      </c>
      <c r="D12" s="327"/>
      <c r="E12" s="328"/>
      <c r="F12" s="328"/>
      <c r="G12" s="328"/>
      <c r="H12" s="329"/>
      <c r="I12" s="195"/>
      <c r="J12" s="203" t="str">
        <f>IF(D12="","被保険者の郵便番号を入力してください","")</f>
        <v>被保険者の郵便番号を入力してください</v>
      </c>
      <c r="K12" s="254"/>
      <c r="L12" s="254"/>
    </row>
    <row r="13" spans="1:12" ht="30.75" customHeight="1">
      <c r="A13" s="440"/>
      <c r="B13" s="441"/>
      <c r="C13" s="165" t="s">
        <v>96</v>
      </c>
      <c r="D13" s="456"/>
      <c r="E13" s="457"/>
      <c r="F13" s="457"/>
      <c r="G13" s="457"/>
      <c r="H13" s="458"/>
      <c r="I13" s="195"/>
      <c r="J13" s="203" t="str">
        <f>IF(D13="","被保険者の住所を入力してください","")</f>
        <v>被保険者の住所を入力してください</v>
      </c>
      <c r="K13" s="254"/>
      <c r="L13" s="254"/>
    </row>
    <row r="14" spans="1:12" ht="30.75" customHeight="1">
      <c r="A14" s="440"/>
      <c r="B14" s="441"/>
      <c r="C14" s="165" t="s">
        <v>236</v>
      </c>
      <c r="D14" s="361"/>
      <c r="E14" s="362"/>
      <c r="F14" s="362"/>
      <c r="G14" s="362"/>
      <c r="H14" s="363"/>
      <c r="I14" s="195"/>
      <c r="J14" s="203"/>
      <c r="K14" s="254"/>
      <c r="L14" s="254"/>
    </row>
    <row r="15" spans="1:12" ht="30.75" customHeight="1">
      <c r="A15" s="442"/>
      <c r="B15" s="443"/>
      <c r="C15" s="165" t="s">
        <v>154</v>
      </c>
      <c r="D15" s="327"/>
      <c r="E15" s="328"/>
      <c r="F15" s="328"/>
      <c r="G15" s="328"/>
      <c r="H15" s="329"/>
      <c r="I15" s="195"/>
      <c r="J15" s="203" t="str">
        <f>IF(D15="","被保険者の連絡先電話番号を入力してください","")</f>
        <v>被保険者の連絡先電話番号を入力してください</v>
      </c>
      <c r="K15" s="254"/>
      <c r="L15" s="254"/>
    </row>
    <row r="16" spans="1:12" s="138" customFormat="1" ht="37.5" customHeight="1">
      <c r="A16" s="166"/>
      <c r="B16" s="166"/>
      <c r="C16" s="167"/>
      <c r="D16" s="140"/>
      <c r="E16" s="140"/>
      <c r="F16" s="140"/>
      <c r="G16" s="140"/>
      <c r="H16" s="140"/>
      <c r="I16" s="197"/>
      <c r="J16" s="239"/>
      <c r="K16" s="254"/>
      <c r="L16" s="254"/>
    </row>
    <row r="17" spans="1:12" ht="30" customHeight="1">
      <c r="A17" s="438" t="s">
        <v>385</v>
      </c>
      <c r="B17" s="439"/>
      <c r="C17" s="160" t="s">
        <v>9</v>
      </c>
      <c r="D17" s="349"/>
      <c r="E17" s="350"/>
      <c r="F17" s="350"/>
      <c r="G17" s="350"/>
      <c r="H17" s="351"/>
      <c r="I17" s="195"/>
      <c r="J17" s="203" t="str">
        <f>IF(AND(Sheet1!$A$17=FALSE,Sheet1!B17=FALSE),"主治医の同意を選択してください",IF(AND(Sheet1!$A$17=TRUE,Sheet1!B17=TRUE),"複数選択されています",""))</f>
        <v>主治医の同意を選択してください</v>
      </c>
      <c r="K17" s="254"/>
      <c r="L17" s="254"/>
    </row>
    <row r="18" spans="1:12" ht="30" customHeight="1">
      <c r="A18" s="440"/>
      <c r="B18" s="441"/>
      <c r="C18" s="165" t="s">
        <v>10</v>
      </c>
      <c r="D18" s="459"/>
      <c r="E18" s="460"/>
      <c r="F18" s="460"/>
      <c r="G18" s="460"/>
      <c r="H18" s="461"/>
      <c r="I18" s="195" t="s">
        <v>181</v>
      </c>
      <c r="J18" s="203"/>
      <c r="K18" s="254"/>
      <c r="L18" s="254"/>
    </row>
    <row r="19" spans="1:12" ht="30" customHeight="1">
      <c r="A19" s="440"/>
      <c r="B19" s="441"/>
      <c r="C19" s="165" t="s">
        <v>11</v>
      </c>
      <c r="D19" s="456"/>
      <c r="E19" s="457"/>
      <c r="F19" s="457"/>
      <c r="G19" s="457"/>
      <c r="H19" s="458"/>
      <c r="I19" s="195"/>
      <c r="J19" s="203" t="str">
        <f>IF(D19="","医療機関名を入力してください","")</f>
        <v>医療機関名を入力してください</v>
      </c>
      <c r="K19" s="254"/>
      <c r="L19" s="254"/>
    </row>
    <row r="20" spans="1:12" ht="30" customHeight="1">
      <c r="A20" s="440"/>
      <c r="B20" s="441"/>
      <c r="C20" s="165" t="s">
        <v>12</v>
      </c>
      <c r="D20" s="456"/>
      <c r="E20" s="457"/>
      <c r="F20" s="457"/>
      <c r="G20" s="457"/>
      <c r="H20" s="458"/>
      <c r="I20" s="195"/>
      <c r="J20" s="203" t="str">
        <f>IF(D20="","医療機関所在地を入力してください","")</f>
        <v>医療機関所在地を入力してください</v>
      </c>
      <c r="K20" s="254"/>
      <c r="L20" s="254"/>
    </row>
    <row r="21" spans="1:12" ht="30" customHeight="1">
      <c r="A21" s="440"/>
      <c r="B21" s="441"/>
      <c r="C21" s="165" t="s">
        <v>237</v>
      </c>
      <c r="D21" s="327"/>
      <c r="E21" s="328"/>
      <c r="F21" s="328"/>
      <c r="G21" s="328"/>
      <c r="H21" s="329"/>
      <c r="I21" s="195"/>
      <c r="J21" s="203" t="str">
        <f>IF(D21="","医療機関電話番号を入力してください","")</f>
        <v>医療機関電話番号を入力してください</v>
      </c>
      <c r="K21" s="254"/>
      <c r="L21" s="254"/>
    </row>
    <row r="22" spans="1:12" ht="30" customHeight="1">
      <c r="A22" s="442"/>
      <c r="B22" s="443"/>
      <c r="C22" s="165" t="s">
        <v>238</v>
      </c>
      <c r="D22" s="327"/>
      <c r="E22" s="328"/>
      <c r="F22" s="328"/>
      <c r="G22" s="328"/>
      <c r="H22" s="329"/>
      <c r="I22" s="195"/>
      <c r="J22" s="203" t="str">
        <f>IF(D22="","医療機関FAX番号を入力してください","")</f>
        <v>医療機関FAX番号を入力してください</v>
      </c>
      <c r="K22" s="254"/>
      <c r="L22" s="254"/>
    </row>
    <row r="23" spans="1:12" s="138" customFormat="1" ht="37.5" customHeight="1">
      <c r="A23" s="168"/>
      <c r="B23" s="168"/>
      <c r="C23" s="169"/>
      <c r="D23" s="139"/>
      <c r="E23" s="139"/>
      <c r="F23" s="139"/>
      <c r="G23" s="139"/>
      <c r="H23" s="139"/>
      <c r="I23" s="198"/>
      <c r="J23" s="240"/>
      <c r="K23" s="254"/>
      <c r="L23" s="254"/>
    </row>
    <row r="24" spans="1:12" ht="30" customHeight="1">
      <c r="A24" s="430" t="s">
        <v>13</v>
      </c>
      <c r="B24" s="431"/>
      <c r="C24" s="165" t="s">
        <v>14</v>
      </c>
      <c r="D24" s="330"/>
      <c r="E24" s="331"/>
      <c r="F24" s="331"/>
      <c r="G24" s="331"/>
      <c r="H24" s="332"/>
      <c r="I24" s="195" t="s">
        <v>95</v>
      </c>
      <c r="J24" s="203" t="str">
        <f>IF(D24="","最終診察日を入力してください","")</f>
        <v>最終診察日を入力してください</v>
      </c>
      <c r="K24" s="254"/>
      <c r="L24" s="254"/>
    </row>
    <row r="25" spans="1:12" ht="30" customHeight="1">
      <c r="A25" s="432"/>
      <c r="B25" s="433"/>
      <c r="C25" s="160" t="s">
        <v>15</v>
      </c>
      <c r="D25" s="349"/>
      <c r="E25" s="350"/>
      <c r="F25" s="350"/>
      <c r="G25" s="350"/>
      <c r="H25" s="351"/>
      <c r="I25" s="195"/>
      <c r="J25" s="203" t="str">
        <f>IF(AND(Sheet1!$A$25=FALSE,Sheet1!$B$25=FALSE),"意見書作成回数を選択してください",IF(AND(Sheet1!$A$25=TRUE,Sheet1!$B$25=TRUE),"複数選択されています",""))</f>
        <v>意見書作成回数を選択してください</v>
      </c>
      <c r="K25" s="254"/>
      <c r="L25" s="254"/>
    </row>
    <row r="26" spans="1:12" ht="30" customHeight="1">
      <c r="A26" s="432"/>
      <c r="B26" s="433"/>
      <c r="C26" s="160" t="s">
        <v>16</v>
      </c>
      <c r="D26" s="349"/>
      <c r="E26" s="350"/>
      <c r="F26" s="350"/>
      <c r="G26" s="350"/>
      <c r="H26" s="351"/>
      <c r="I26" s="195"/>
      <c r="J26" s="203" t="str">
        <f>IF(AND(Sheet1!$A$26=FALSE,Sheet1!B26=FALSE),"他科受診の有無を選択してください",IF(AND(Sheet1!$A$26=TRUE,Sheet1!B26=TRUE),"複数選択されています",""))</f>
        <v>他科受診の有無を選択してください</v>
      </c>
      <c r="K26" s="254"/>
      <c r="L26" s="254"/>
    </row>
    <row r="27" spans="1:12" ht="22.5" customHeight="1">
      <c r="A27" s="432"/>
      <c r="B27" s="433"/>
      <c r="C27" s="436" t="s">
        <v>17</v>
      </c>
      <c r="D27" s="370"/>
      <c r="E27" s="371"/>
      <c r="F27" s="371"/>
      <c r="G27" s="371"/>
      <c r="H27" s="372"/>
      <c r="I27" s="379" t="s">
        <v>413</v>
      </c>
      <c r="J27" s="303" t="str">
        <f>IF(AND(Sheet1!$B$26=TRUE,OR(Sheet1!A27=TRUE,Sheet1!B27=TRUE,Sheet1!C27=TRUE,Sheet1!D27=TRUE,Sheet1!A28=TRUE,Sheet1!B28=TRUE,Sheet1!C28=TRUE,Sheet1!D28=TRUE,Sheet1!A29=TRUE,Sheet1!B29=TRUE,Sheet1!C29=TRUE,Sheet1!D29=TRUE,Sheet1!A30=TRUE)),"他科受診に「無」が選択されていますが、チェックが入っています",IF(AND(Sheet1!A26=TRUE,Sheet1!A27=FALSE,Sheet1!B27=FALSE,Sheet1!C27=FALSE,Sheet1!D27=FALSE,Sheet1!A28=FALSE,Sheet1!B28=FALSE,Sheet1!C28=FALSE,Sheet1!D28=FALSE,Sheet1!A29=FALSE,Sheet1!B29=FALSE,Sheet1!C29=FALSE,Sheet1!D29=FALSE,Sheet1!A30=FALSE),"受診科を選択してください",IF(AND(Sheet1!A26=TRUE,Sheet1!A27=TRUE),"","")))</f>
        <v/>
      </c>
      <c r="K27" s="254"/>
      <c r="L27" s="254"/>
    </row>
    <row r="28" spans="1:12" ht="26.25" customHeight="1">
      <c r="A28" s="432"/>
      <c r="B28" s="433"/>
      <c r="C28" s="436"/>
      <c r="D28" s="373"/>
      <c r="E28" s="374"/>
      <c r="F28" s="374"/>
      <c r="G28" s="374"/>
      <c r="H28" s="375"/>
      <c r="I28" s="379"/>
      <c r="J28" s="304"/>
      <c r="K28" s="254"/>
      <c r="L28" s="254"/>
    </row>
    <row r="29" spans="1:12" ht="26.25" customHeight="1">
      <c r="A29" s="432"/>
      <c r="B29" s="433"/>
      <c r="C29" s="436"/>
      <c r="D29" s="373"/>
      <c r="E29" s="374"/>
      <c r="F29" s="374"/>
      <c r="G29" s="374"/>
      <c r="H29" s="375"/>
      <c r="I29" s="379"/>
      <c r="J29" s="304"/>
      <c r="K29" s="254"/>
      <c r="L29" s="254"/>
    </row>
    <row r="30" spans="1:12" ht="17.25" customHeight="1">
      <c r="A30" s="432"/>
      <c r="B30" s="433"/>
      <c r="C30" s="436"/>
      <c r="D30" s="376"/>
      <c r="E30" s="377"/>
      <c r="F30" s="377"/>
      <c r="G30" s="377"/>
      <c r="H30" s="378"/>
      <c r="I30" s="379"/>
      <c r="J30" s="305"/>
      <c r="K30" s="254"/>
      <c r="L30" s="254"/>
    </row>
    <row r="31" spans="1:12" ht="30.75" customHeight="1">
      <c r="A31" s="434"/>
      <c r="B31" s="435"/>
      <c r="C31" s="170" t="s">
        <v>19</v>
      </c>
      <c r="D31" s="361"/>
      <c r="E31" s="362"/>
      <c r="F31" s="362"/>
      <c r="G31" s="362"/>
      <c r="H31" s="363"/>
      <c r="I31" s="195"/>
      <c r="J31" s="203" t="str">
        <f>IF(AND(Sheet1!A30=TRUE,D31=""),"その他の受診科について入力してください",IF(AND(Sheet1!A30=FALSE,D31&lt;&gt;""),"その他が選択されていませんが、受診内容の記入があります",""))</f>
        <v/>
      </c>
      <c r="K31" s="254"/>
      <c r="L31" s="254"/>
    </row>
    <row r="32" spans="1:12" ht="37.5" customHeight="1">
      <c r="A32" s="171"/>
      <c r="B32" s="171"/>
      <c r="C32" s="172"/>
      <c r="D32" s="213"/>
      <c r="E32" s="213"/>
      <c r="F32" s="213"/>
      <c r="G32" s="213"/>
      <c r="H32" s="213"/>
      <c r="I32" s="199"/>
      <c r="J32" s="241"/>
      <c r="K32" s="254"/>
      <c r="L32" s="254"/>
    </row>
    <row r="33" spans="1:12" ht="22.5" customHeight="1">
      <c r="A33" s="387" t="s">
        <v>20</v>
      </c>
      <c r="B33" s="323" t="s">
        <v>21</v>
      </c>
      <c r="C33" s="173" t="s">
        <v>22</v>
      </c>
      <c r="D33" s="358"/>
      <c r="E33" s="359"/>
      <c r="F33" s="359"/>
      <c r="G33" s="359"/>
      <c r="H33" s="360"/>
      <c r="I33" s="195" t="s">
        <v>4</v>
      </c>
      <c r="J33" s="203" t="str">
        <f>IF(D33="","診断名を入力してください","")</f>
        <v>診断名を入力してください</v>
      </c>
      <c r="K33" s="254"/>
      <c r="L33" s="254"/>
    </row>
    <row r="34" spans="1:12" ht="22.5" customHeight="1">
      <c r="A34" s="387"/>
      <c r="B34" s="323"/>
      <c r="C34" s="173" t="s">
        <v>23</v>
      </c>
      <c r="D34" s="346"/>
      <c r="E34" s="347"/>
      <c r="F34" s="347"/>
      <c r="G34" s="347"/>
      <c r="H34" s="348"/>
      <c r="I34" s="195" t="s">
        <v>139</v>
      </c>
      <c r="J34" s="203" t="str">
        <f>IF(D34="","発症年月日を入力してください","")</f>
        <v>発症年月日を入力してください</v>
      </c>
      <c r="K34" s="254"/>
      <c r="L34" s="254"/>
    </row>
    <row r="35" spans="1:12" ht="22.5" customHeight="1">
      <c r="A35" s="387"/>
      <c r="B35" s="323"/>
      <c r="C35" s="173" t="s">
        <v>24</v>
      </c>
      <c r="D35" s="320"/>
      <c r="E35" s="321"/>
      <c r="F35" s="321"/>
      <c r="G35" s="321"/>
      <c r="H35" s="322"/>
      <c r="I35" s="195" t="s">
        <v>4</v>
      </c>
      <c r="J35" s="203"/>
      <c r="K35" s="254"/>
      <c r="L35" s="254"/>
    </row>
    <row r="36" spans="1:12" ht="22.5" customHeight="1">
      <c r="A36" s="387"/>
      <c r="B36" s="323"/>
      <c r="C36" s="173" t="s">
        <v>23</v>
      </c>
      <c r="D36" s="343"/>
      <c r="E36" s="344"/>
      <c r="F36" s="344"/>
      <c r="G36" s="344"/>
      <c r="H36" s="345"/>
      <c r="I36" s="195" t="s">
        <v>139</v>
      </c>
      <c r="J36" s="203"/>
      <c r="K36" s="254"/>
      <c r="L36" s="254"/>
    </row>
    <row r="37" spans="1:12" ht="22.5" customHeight="1">
      <c r="A37" s="387"/>
      <c r="B37" s="323"/>
      <c r="C37" s="173" t="s">
        <v>25</v>
      </c>
      <c r="D37" s="342"/>
      <c r="E37" s="321"/>
      <c r="F37" s="321"/>
      <c r="G37" s="321"/>
      <c r="H37" s="322"/>
      <c r="I37" s="195" t="s">
        <v>4</v>
      </c>
      <c r="J37" s="203"/>
      <c r="K37" s="254"/>
      <c r="L37" s="254"/>
    </row>
    <row r="38" spans="1:12" ht="22.5" customHeight="1">
      <c r="A38" s="387"/>
      <c r="B38" s="323"/>
      <c r="C38" s="173" t="s">
        <v>23</v>
      </c>
      <c r="D38" s="343"/>
      <c r="E38" s="344"/>
      <c r="F38" s="344"/>
      <c r="G38" s="344"/>
      <c r="H38" s="345"/>
      <c r="I38" s="195" t="s">
        <v>139</v>
      </c>
      <c r="J38" s="203"/>
      <c r="K38" s="254"/>
      <c r="L38" s="254"/>
    </row>
    <row r="39" spans="1:12" ht="30" customHeight="1">
      <c r="A39" s="387"/>
      <c r="B39" s="379" t="s">
        <v>26</v>
      </c>
      <c r="C39" s="173" t="s">
        <v>27</v>
      </c>
      <c r="D39" s="352"/>
      <c r="E39" s="353"/>
      <c r="F39" s="353"/>
      <c r="G39" s="353"/>
      <c r="H39" s="354"/>
      <c r="I39" s="195"/>
      <c r="J39" s="203" t="str">
        <f>IF(AND(Sheet1!$A$39=FALSE,Sheet1!$B$39=FALSE,Sheet1!$C$39=FALSE),"症状としての安定性を選択してください",IF(Sheet1!D39&gt;=2,"複数選択されています",""))</f>
        <v>症状としての安定性を選択してください</v>
      </c>
      <c r="K39" s="254"/>
      <c r="L39" s="254"/>
    </row>
    <row r="40" spans="1:12" ht="51.75" customHeight="1">
      <c r="A40" s="387"/>
      <c r="B40" s="379"/>
      <c r="C40" s="174" t="s">
        <v>28</v>
      </c>
      <c r="D40" s="320"/>
      <c r="E40" s="321"/>
      <c r="F40" s="321"/>
      <c r="G40" s="321"/>
      <c r="H40" s="322"/>
      <c r="I40" s="195" t="str">
        <f>IF(AND(Sheet1!B39=TRUE),"全角６０文字まで","")</f>
        <v/>
      </c>
      <c r="J40" s="203" t="str">
        <f>IF(AND(Sheet1!B39=TRUE,D40=""),"具体的状況を入力してください",IF(AND(Sheet1!A39=TRUE,D40&lt;&gt;""),"「安定」が選択されていますが、「不安定」の具体的状況が入力されています",""))</f>
        <v/>
      </c>
      <c r="K40" s="254"/>
      <c r="L40" s="254"/>
    </row>
    <row r="41" spans="1:12" ht="156" customHeight="1">
      <c r="A41" s="387"/>
      <c r="B41" s="437" t="s">
        <v>29</v>
      </c>
      <c r="C41" s="437"/>
      <c r="D41" s="355"/>
      <c r="E41" s="356"/>
      <c r="F41" s="356"/>
      <c r="G41" s="356"/>
      <c r="H41" s="357"/>
      <c r="I41" s="195" t="s">
        <v>421</v>
      </c>
      <c r="J41" s="203" t="str">
        <f>IF(D41="","生活機能低下の直接原因となっている傷病または特定疾病の経過及び投薬内容を含む治療内容を入力してください","")</f>
        <v>生活機能低下の直接原因となっている傷病または特定疾病の経過及び投薬内容を含む治療内容を入力してください</v>
      </c>
      <c r="K41" s="254"/>
      <c r="L41" s="254"/>
    </row>
    <row r="42" spans="1:12" ht="52.5" customHeight="1">
      <c r="A42" s="175"/>
      <c r="B42" s="176"/>
      <c r="C42" s="177"/>
      <c r="D42" s="213"/>
      <c r="E42" s="213"/>
      <c r="F42" s="213"/>
      <c r="G42" s="213"/>
      <c r="H42" s="213"/>
      <c r="I42" s="200"/>
      <c r="J42" s="241"/>
      <c r="K42" s="254"/>
      <c r="L42" s="254"/>
    </row>
    <row r="43" spans="1:12" ht="18.75" customHeight="1">
      <c r="A43" s="380" t="s">
        <v>390</v>
      </c>
      <c r="B43" s="381"/>
      <c r="C43" s="386" t="s">
        <v>30</v>
      </c>
      <c r="D43" s="333"/>
      <c r="E43" s="334"/>
      <c r="F43" s="334"/>
      <c r="G43" s="334"/>
      <c r="H43" s="335"/>
      <c r="I43" s="379" t="s">
        <v>413</v>
      </c>
      <c r="J43" s="303"/>
      <c r="K43" s="254"/>
      <c r="L43" s="254"/>
    </row>
    <row r="44" spans="1:12" ht="18.75" customHeight="1">
      <c r="A44" s="382"/>
      <c r="B44" s="383"/>
      <c r="C44" s="386"/>
      <c r="D44" s="336"/>
      <c r="E44" s="337"/>
      <c r="F44" s="337"/>
      <c r="G44" s="337"/>
      <c r="H44" s="338"/>
      <c r="I44" s="379"/>
      <c r="J44" s="304"/>
      <c r="K44" s="254"/>
      <c r="L44" s="254"/>
    </row>
    <row r="45" spans="1:12" ht="18.75" customHeight="1">
      <c r="A45" s="382"/>
      <c r="B45" s="383"/>
      <c r="C45" s="386"/>
      <c r="D45" s="336"/>
      <c r="E45" s="337"/>
      <c r="F45" s="337"/>
      <c r="G45" s="337"/>
      <c r="H45" s="338"/>
      <c r="I45" s="379"/>
      <c r="J45" s="304"/>
      <c r="K45" s="254"/>
      <c r="L45" s="254"/>
    </row>
    <row r="46" spans="1:12" ht="18.75" customHeight="1">
      <c r="A46" s="382"/>
      <c r="B46" s="383"/>
      <c r="C46" s="178" t="s">
        <v>31</v>
      </c>
      <c r="D46" s="336"/>
      <c r="E46" s="337"/>
      <c r="F46" s="337"/>
      <c r="G46" s="337"/>
      <c r="H46" s="338"/>
      <c r="I46" s="379"/>
      <c r="J46" s="304"/>
      <c r="K46" s="254"/>
      <c r="L46" s="254"/>
    </row>
    <row r="47" spans="1:12" ht="18.75" customHeight="1">
      <c r="A47" s="384"/>
      <c r="B47" s="385"/>
      <c r="C47" s="178" t="s">
        <v>32</v>
      </c>
      <c r="D47" s="339"/>
      <c r="E47" s="340"/>
      <c r="F47" s="340"/>
      <c r="G47" s="340"/>
      <c r="H47" s="341"/>
      <c r="I47" s="379"/>
      <c r="J47" s="305"/>
      <c r="K47" s="254"/>
      <c r="L47" s="254"/>
    </row>
    <row r="48" spans="1:12" ht="52.5" customHeight="1">
      <c r="A48" s="176"/>
      <c r="B48" s="176"/>
      <c r="C48" s="179"/>
      <c r="D48" s="217"/>
      <c r="E48" s="217"/>
      <c r="F48" s="217"/>
      <c r="G48" s="217"/>
      <c r="H48" s="217"/>
      <c r="I48" s="201"/>
      <c r="J48" s="241"/>
      <c r="K48" s="254"/>
      <c r="L48" s="254"/>
    </row>
    <row r="49" spans="1:12" ht="22.5" customHeight="1">
      <c r="A49" s="387" t="s">
        <v>33</v>
      </c>
      <c r="B49" s="324" t="s">
        <v>34</v>
      </c>
      <c r="C49" s="475" t="s">
        <v>35</v>
      </c>
      <c r="D49" s="364"/>
      <c r="E49" s="365"/>
      <c r="F49" s="365"/>
      <c r="G49" s="365"/>
      <c r="H49" s="366"/>
      <c r="I49" s="317"/>
      <c r="J49" s="306" t="str">
        <f>IF(AND(Sheet1!$A$49=FALSE,Sheet1!$B$49=FALSE,Sheet1!$C$49=FALSE,Sheet1!$D$49=FALSE,Sheet1!$E$49=FALSE,Sheet1!$A$50=FALSE,Sheet1!$B$50=FALSE,Sheet1!$C$50=FALSE,Sheet1!$D$50=FALSE),"障害高齢者の日常生活自立度を選択してください",IF(Sheet1!F50&gt;=2,"複数選択されています",""))</f>
        <v>障害高齢者の日常生活自立度を選択してください</v>
      </c>
      <c r="K49" s="254"/>
      <c r="L49" s="254"/>
    </row>
    <row r="50" spans="1:12" ht="22.5" customHeight="1">
      <c r="A50" s="387"/>
      <c r="B50" s="325"/>
      <c r="C50" s="476"/>
      <c r="D50" s="367"/>
      <c r="E50" s="368"/>
      <c r="F50" s="368"/>
      <c r="G50" s="368"/>
      <c r="H50" s="369"/>
      <c r="I50" s="319"/>
      <c r="J50" s="307"/>
      <c r="K50" s="254"/>
      <c r="L50" s="254"/>
    </row>
    <row r="51" spans="1:12" ht="22.5" customHeight="1">
      <c r="A51" s="387"/>
      <c r="B51" s="325"/>
      <c r="C51" s="475" t="s">
        <v>94</v>
      </c>
      <c r="D51" s="364"/>
      <c r="E51" s="365"/>
      <c r="F51" s="365"/>
      <c r="G51" s="365"/>
      <c r="H51" s="366"/>
      <c r="I51" s="317"/>
      <c r="J51" s="306" t="str">
        <f>IF(AND(Sheet1!$A$51=FALSE,Sheet1!$B$51=FALSE,Sheet1!$C$51=FALSE,Sheet1!$D$51=FALSE,Sheet1!$A$52=FALSE,Sheet1!$B$52=FALSE,Sheet1!$C$52=FALSE,Sheet1!$D$52=FALSE),"認知症高齢者の日常生活自立度を選択してください",IF(Sheet1!F52&gt;=2,"複数選択されています",""))</f>
        <v>認知症高齢者の日常生活自立度を選択してください</v>
      </c>
      <c r="K51" s="254"/>
      <c r="L51" s="254"/>
    </row>
    <row r="52" spans="1:12" ht="22.5" customHeight="1">
      <c r="A52" s="387"/>
      <c r="B52" s="326"/>
      <c r="C52" s="476"/>
      <c r="D52" s="367"/>
      <c r="E52" s="368"/>
      <c r="F52" s="368"/>
      <c r="G52" s="368"/>
      <c r="H52" s="369"/>
      <c r="I52" s="319"/>
      <c r="J52" s="307"/>
      <c r="K52" s="254"/>
      <c r="L52" s="254"/>
    </row>
    <row r="53" spans="1:12" ht="30.75" customHeight="1">
      <c r="A53" s="387"/>
      <c r="B53" s="389" t="s">
        <v>36</v>
      </c>
      <c r="C53" s="180" t="s">
        <v>37</v>
      </c>
      <c r="D53" s="396"/>
      <c r="E53" s="397"/>
      <c r="F53" s="397"/>
      <c r="G53" s="397"/>
      <c r="H53" s="398"/>
      <c r="I53" s="202"/>
      <c r="J53" s="242" t="str">
        <f>IF(AND(Sheet1!$A$53=FALSE,Sheet1!$B$53=FALSE),"短期記憶について選択してください",IF(AND(Sheet1!$A$53=TRUE,Sheet1!$B$53=TRUE),"複数選択されています",""))</f>
        <v>短期記憶について選択してください</v>
      </c>
      <c r="K53" s="254"/>
      <c r="L53" s="254"/>
    </row>
    <row r="54" spans="1:12" ht="30" customHeight="1">
      <c r="A54" s="387"/>
      <c r="B54" s="389"/>
      <c r="C54" s="180" t="s">
        <v>38</v>
      </c>
      <c r="D54" s="352"/>
      <c r="E54" s="353"/>
      <c r="F54" s="353"/>
      <c r="G54" s="353"/>
      <c r="H54" s="354"/>
      <c r="I54" s="202"/>
      <c r="J54" s="242" t="str">
        <f>IF(AND(Sheet1!$A$54=FALSE,Sheet1!$B$54=FALSE,Sheet1!$C$54=FALSE,Sheet1!$D$54=FALSE),"認知能力について選択してください",IF(Sheet1!E54&gt;=2,"複数選択されています",""))</f>
        <v>認知能力について選択してください</v>
      </c>
      <c r="K54" s="254"/>
      <c r="L54" s="254"/>
    </row>
    <row r="55" spans="1:12" ht="30" customHeight="1">
      <c r="A55" s="387"/>
      <c r="B55" s="389"/>
      <c r="C55" s="180" t="s">
        <v>39</v>
      </c>
      <c r="D55" s="352"/>
      <c r="E55" s="353"/>
      <c r="F55" s="353"/>
      <c r="G55" s="353"/>
      <c r="H55" s="354"/>
      <c r="I55" s="202"/>
      <c r="J55" s="242" t="str">
        <f>IF(AND(Sheet1!$A$55=FALSE,Sheet1!$B$55=FALSE,Sheet1!$C$55=FALSE,Sheet1!$D$55=FALSE),"伝達能力について選択してください",IF(Sheet1!E55&gt;=2,"複数選択されています",""))</f>
        <v>伝達能力について選択してください</v>
      </c>
      <c r="K55" s="254"/>
      <c r="L55" s="254"/>
    </row>
    <row r="56" spans="1:12" ht="30" customHeight="1">
      <c r="A56" s="387"/>
      <c r="B56" s="477" t="s">
        <v>40</v>
      </c>
      <c r="C56" s="478"/>
      <c r="D56" s="352"/>
      <c r="E56" s="353"/>
      <c r="F56" s="353"/>
      <c r="G56" s="353"/>
      <c r="H56" s="354"/>
      <c r="I56" s="202"/>
      <c r="J56" s="242" t="str">
        <f>IF(AND(Sheet1!$A$56=FALSE,Sheet1!B56=FALSE),"認知症の周辺症状を選択してください",IF(AND(Sheet1!$A$56=TRUE,Sheet1!B56=TRUE),"複数選択されています",""))</f>
        <v>認知症の周辺症状を選択してください</v>
      </c>
      <c r="K56" s="254"/>
      <c r="L56" s="254"/>
    </row>
    <row r="57" spans="1:12" ht="21" customHeight="1">
      <c r="A57" s="387"/>
      <c r="B57" s="479" t="s">
        <v>394</v>
      </c>
      <c r="C57" s="480"/>
      <c r="D57" s="333"/>
      <c r="E57" s="334"/>
      <c r="F57" s="334"/>
      <c r="G57" s="334"/>
      <c r="H57" s="335"/>
      <c r="I57" s="317" t="s">
        <v>413</v>
      </c>
      <c r="J57" s="303" t="str">
        <f>IF(AND(Sheet1!A56=TRUE,Sheet1!A57=FALSE,Sheet1!B57=FALSE,Sheet1!C57=FALSE,Sheet1!D57=FALSE,Sheet1!A58=FALSE,Sheet1!B58=FALSE,Sheet1!C58=FALSE,Sheet1!D58=FALSE,Sheet1!A59=FALSE,Sheet1!B59=FALSE,Sheet1!C59=FALSE,Sheet1!D59=FALSE),"症状を選択してください(複数可)",IF(AND(Sheet1!$B$56=TRUE,OR(Sheet1!A57=TRUE,Sheet1!B57=TRUE,Sheet1!C57=TRUE,Sheet1!D57=TRUE,Sheet1!A58=TRUE,Sheet1!B58=TRUE,Sheet1!C58=TRUE,Sheet1!D58=TRUE,Sheet1!A59=TRUE,Sheet1!B59=TRUE,Sheet1!C59=TRUE,Sheet1!D59=TRUE,)),"「無」が選択されていますが、チェックが入っています",""))</f>
        <v/>
      </c>
      <c r="K57" s="254"/>
      <c r="L57" s="254"/>
    </row>
    <row r="58" spans="1:12" ht="21" customHeight="1">
      <c r="A58" s="387"/>
      <c r="B58" s="481"/>
      <c r="C58" s="482"/>
      <c r="D58" s="336"/>
      <c r="E58" s="337"/>
      <c r="F58" s="337"/>
      <c r="G58" s="337"/>
      <c r="H58" s="338"/>
      <c r="I58" s="318"/>
      <c r="J58" s="304"/>
      <c r="K58" s="200"/>
      <c r="L58" s="254"/>
    </row>
    <row r="59" spans="1:12" ht="21" customHeight="1">
      <c r="A59" s="387"/>
      <c r="B59" s="483"/>
      <c r="C59" s="484"/>
      <c r="D59" s="339"/>
      <c r="E59" s="340"/>
      <c r="F59" s="340"/>
      <c r="G59" s="340"/>
      <c r="H59" s="341"/>
      <c r="I59" s="319"/>
      <c r="J59" s="305"/>
      <c r="K59" s="200"/>
      <c r="L59" s="254"/>
    </row>
    <row r="60" spans="1:12" ht="30.75" customHeight="1">
      <c r="A60" s="387"/>
      <c r="B60" s="181"/>
      <c r="C60" s="170" t="s">
        <v>395</v>
      </c>
      <c r="D60" s="320"/>
      <c r="E60" s="321"/>
      <c r="F60" s="321"/>
      <c r="G60" s="321"/>
      <c r="H60" s="322"/>
      <c r="I60" s="195"/>
      <c r="J60" s="203" t="str">
        <f>IF(AND(Sheet1!D59=TRUE,D60=""),"その他の内容を入力してください",IF(AND(Sheet1!D59=FALSE,D60&lt;&gt;""),"その他が選択されていませんが、内容の記入があります",""))</f>
        <v/>
      </c>
      <c r="K60" s="200"/>
      <c r="L60" s="254"/>
    </row>
    <row r="61" spans="1:12" ht="30" customHeight="1">
      <c r="A61" s="387"/>
      <c r="B61" s="323" t="s">
        <v>41</v>
      </c>
      <c r="C61" s="173" t="s">
        <v>42</v>
      </c>
      <c r="D61" s="352"/>
      <c r="E61" s="353"/>
      <c r="F61" s="353"/>
      <c r="G61" s="353"/>
      <c r="H61" s="354"/>
      <c r="I61" s="195" t="s">
        <v>388</v>
      </c>
      <c r="J61" s="203" t="str">
        <f>IF(AND(Sheet1!$A$61=FALSE,Sheet1!B61=FALSE),"その他の精神・神経症状の有無を選択してください",IF(AND(Sheet1!$A$61=TRUE,Sheet1!B61=TRUE),"複数選択されています",""))</f>
        <v>その他の精神・神経症状の有無を選択してください</v>
      </c>
      <c r="K61" s="254"/>
      <c r="L61" s="254"/>
    </row>
    <row r="62" spans="1:12" ht="30" customHeight="1">
      <c r="A62" s="387"/>
      <c r="B62" s="323"/>
      <c r="C62" s="182" t="s">
        <v>43</v>
      </c>
      <c r="D62" s="320"/>
      <c r="E62" s="321"/>
      <c r="F62" s="321"/>
      <c r="G62" s="321"/>
      <c r="H62" s="322"/>
      <c r="I62" s="195" t="str">
        <f>IF(AND(Sheet1!B61=TRUE),"全角２０文字まで","")</f>
        <v/>
      </c>
      <c r="J62" s="203" t="str">
        <f>IF(AND(Sheet1!B61=TRUE,D62=""),"症状名を入力してください","")</f>
        <v/>
      </c>
      <c r="K62" s="254"/>
      <c r="L62" s="254"/>
    </row>
    <row r="63" spans="1:12" ht="30" customHeight="1">
      <c r="A63" s="387"/>
      <c r="B63" s="323"/>
      <c r="C63" s="173" t="s">
        <v>44</v>
      </c>
      <c r="D63" s="352"/>
      <c r="E63" s="353"/>
      <c r="F63" s="353"/>
      <c r="G63" s="353"/>
      <c r="H63" s="354"/>
      <c r="I63" s="195" t="str">
        <f>IF(AND(Sheet1!B61=TRUE),"該当にチェック","")</f>
        <v/>
      </c>
      <c r="J63" s="203" t="str">
        <f>IF(AND(Sheet1!B61=TRUE,Sheet1!A63=FALSE,Sheet1!B63=FALSE),"その他の精神・神経症状に有が選択されていますので、専門医受診の有無を選択してください",IF(AND(Sheet1!$A$63=TRUE,Sheet1!B63=TRUE),"複数選択されています",IF(AND(Sheet1!$A$61=TRUE,Sheet1!A63=TRUE),"その他の精神・神経症状に無が選択されていますが、専門医の受診が選択されています","")))</f>
        <v/>
      </c>
      <c r="K63" s="254"/>
      <c r="L63" s="254"/>
    </row>
    <row r="64" spans="1:12" ht="30" customHeight="1">
      <c r="A64" s="387"/>
      <c r="B64" s="323"/>
      <c r="C64" s="183" t="s">
        <v>239</v>
      </c>
      <c r="D64" s="320"/>
      <c r="E64" s="321"/>
      <c r="F64" s="321"/>
      <c r="G64" s="321"/>
      <c r="H64" s="322"/>
      <c r="I64" s="195" t="str">
        <f>IF(AND(Sheet1!A63=TRUE),"全角２０文字まで","")</f>
        <v/>
      </c>
      <c r="J64" s="203" t="str">
        <f>IF(AND(Sheet1!A63=TRUE,D64=""),"診療科名を入力してください","")</f>
        <v/>
      </c>
      <c r="K64" s="254"/>
      <c r="L64" s="254"/>
    </row>
    <row r="65" spans="1:12" ht="30" customHeight="1">
      <c r="A65" s="387"/>
      <c r="B65" s="308" t="s">
        <v>45</v>
      </c>
      <c r="C65" s="165" t="s">
        <v>46</v>
      </c>
      <c r="D65" s="352"/>
      <c r="E65" s="353"/>
      <c r="F65" s="353"/>
      <c r="G65" s="353"/>
      <c r="H65" s="354"/>
      <c r="I65" s="195" t="s">
        <v>388</v>
      </c>
      <c r="J65" s="203" t="str">
        <f>IF(AND(Sheet1!$A$65=FALSE,Sheet1!B65=FALSE),"利き腕を選択してください",IF(AND(Sheet1!$A$65=TRUE,Sheet1!B65=TRUE),"複数選択されています",""))</f>
        <v>利き腕を選択してください</v>
      </c>
      <c r="K65" s="273"/>
      <c r="L65" s="254"/>
    </row>
    <row r="66" spans="1:12" ht="20.100000000000001" customHeight="1">
      <c r="A66" s="387"/>
      <c r="B66" s="309"/>
      <c r="C66" s="165" t="s">
        <v>47</v>
      </c>
      <c r="D66" s="404"/>
      <c r="E66" s="405"/>
      <c r="F66" s="402" t="s">
        <v>392</v>
      </c>
      <c r="G66" s="402"/>
      <c r="H66" s="403"/>
      <c r="I66" s="195"/>
      <c r="J66" s="203" t="str">
        <f>IF(D66="","身長を入力してください","")</f>
        <v>身長を入力してください</v>
      </c>
      <c r="K66" s="254"/>
      <c r="L66" s="254"/>
    </row>
    <row r="67" spans="1:12" ht="20.100000000000001" customHeight="1">
      <c r="A67" s="387"/>
      <c r="B67" s="309"/>
      <c r="C67" s="165" t="s">
        <v>48</v>
      </c>
      <c r="D67" s="408"/>
      <c r="E67" s="409"/>
      <c r="F67" s="406" t="s">
        <v>393</v>
      </c>
      <c r="G67" s="406"/>
      <c r="H67" s="407"/>
      <c r="I67" s="195"/>
      <c r="J67" s="203" t="str">
        <f>IF(D67="","体重を入力してください","")</f>
        <v>体重を入力してください</v>
      </c>
      <c r="K67" s="254"/>
      <c r="L67" s="254"/>
    </row>
    <row r="68" spans="1:12" ht="30" customHeight="1">
      <c r="A68" s="387"/>
      <c r="B68" s="309"/>
      <c r="C68" s="165" t="s">
        <v>49</v>
      </c>
      <c r="D68" s="352"/>
      <c r="E68" s="353"/>
      <c r="F68" s="353"/>
      <c r="G68" s="353"/>
      <c r="H68" s="354"/>
      <c r="I68" s="195" t="s">
        <v>391</v>
      </c>
      <c r="J68" s="203" t="str">
        <f>IF(AND(Sheet1!$A$68=FALSE,Sheet1!$B$68=FALSE,Sheet1!$C$68=FALSE),"症状としての安定性を選択してください",IF(Sheet1!D68&gt;=2,"複数選択されています",""))</f>
        <v>症状としての安定性を選択してください</v>
      </c>
      <c r="K68" s="254"/>
      <c r="L68" s="254"/>
    </row>
    <row r="69" spans="1:12" ht="21.75" customHeight="1">
      <c r="A69" s="387"/>
      <c r="B69" s="309"/>
      <c r="C69" s="313" t="s">
        <v>50</v>
      </c>
      <c r="D69" s="142"/>
      <c r="E69" s="208"/>
      <c r="F69" s="316"/>
      <c r="G69" s="316"/>
      <c r="H69" s="209"/>
      <c r="I69" s="411" t="s">
        <v>412</v>
      </c>
      <c r="J69" s="243"/>
      <c r="K69" s="254"/>
      <c r="L69" s="254"/>
    </row>
    <row r="70" spans="1:12" ht="18.75" customHeight="1">
      <c r="A70" s="387"/>
      <c r="B70" s="309"/>
      <c r="C70" s="314"/>
      <c r="D70" s="154" t="s">
        <v>402</v>
      </c>
      <c r="E70" s="311"/>
      <c r="F70" s="311"/>
      <c r="G70" s="155" t="s">
        <v>401</v>
      </c>
      <c r="H70" s="156"/>
      <c r="I70" s="412"/>
      <c r="J70" s="244" t="str">
        <f>IF(AND(Sheet1!A69=TRUE,E70=""),"部位を入力してください","")</f>
        <v/>
      </c>
      <c r="K70" s="254"/>
      <c r="L70" s="254"/>
    </row>
    <row r="71" spans="1:12" ht="19.5" customHeight="1">
      <c r="A71" s="387"/>
      <c r="B71" s="309"/>
      <c r="C71" s="313" t="s">
        <v>51</v>
      </c>
      <c r="D71" s="145"/>
      <c r="E71" s="210"/>
      <c r="F71" s="210"/>
      <c r="G71" s="210"/>
      <c r="H71" s="209"/>
      <c r="I71" s="412"/>
      <c r="J71" s="203" t="str">
        <f>IF(AND(Sheet1!A71=FALSE,OR(Sheet1!B72=TRUE,Sheet1!C72=TRUE,Sheet1!D72=TRUE,)),"程度が選択されていますが、ありにチェックが入っていません","")</f>
        <v/>
      </c>
      <c r="K71" s="254"/>
      <c r="L71" s="254"/>
    </row>
    <row r="72" spans="1:12" ht="17.25" customHeight="1">
      <c r="A72" s="387"/>
      <c r="B72" s="309"/>
      <c r="C72" s="315"/>
      <c r="D72" s="148"/>
      <c r="E72" s="151" t="s">
        <v>407</v>
      </c>
      <c r="F72" s="147"/>
      <c r="G72" s="147"/>
      <c r="H72" s="135"/>
      <c r="I72" s="412"/>
      <c r="J72" s="303" t="str">
        <f>IF(AND(Sheet1!A71=TRUE,Sheet1!A72=FALSE,Sheet1!A73=FALSE,Sheet1!A74=FALSE,Sheet1!A75=FALSE,Sheet1!A76=FALSE),"麻痺の部位を選択してください",IF(Sheet1!E72&gt;=2,"「右上肢」の程度が複数選択されています",""))</f>
        <v/>
      </c>
      <c r="K72" s="254"/>
      <c r="L72" s="254"/>
    </row>
    <row r="73" spans="1:12" ht="17.25" customHeight="1">
      <c r="A73" s="387"/>
      <c r="B73" s="309"/>
      <c r="C73" s="315"/>
      <c r="D73" s="148"/>
      <c r="E73" s="151" t="s">
        <v>407</v>
      </c>
      <c r="F73" s="147"/>
      <c r="G73" s="147"/>
      <c r="H73" s="135"/>
      <c r="I73" s="412"/>
      <c r="J73" s="304"/>
      <c r="K73" s="254"/>
      <c r="L73" s="254"/>
    </row>
    <row r="74" spans="1:12" ht="17.25" customHeight="1">
      <c r="A74" s="387"/>
      <c r="B74" s="309"/>
      <c r="C74" s="315"/>
      <c r="D74" s="148"/>
      <c r="E74" s="151" t="s">
        <v>407</v>
      </c>
      <c r="F74" s="147"/>
      <c r="G74" s="147"/>
      <c r="H74" s="135"/>
      <c r="I74" s="412"/>
      <c r="J74" s="304"/>
      <c r="K74" s="254"/>
      <c r="L74" s="254"/>
    </row>
    <row r="75" spans="1:12" ht="17.25" customHeight="1">
      <c r="A75" s="387"/>
      <c r="B75" s="309"/>
      <c r="C75" s="315"/>
      <c r="D75" s="148"/>
      <c r="E75" s="151" t="s">
        <v>407</v>
      </c>
      <c r="F75" s="147"/>
      <c r="G75" s="147"/>
      <c r="H75" s="135"/>
      <c r="I75" s="412"/>
      <c r="J75" s="304"/>
      <c r="K75" s="254"/>
      <c r="L75" s="254"/>
    </row>
    <row r="76" spans="1:12" ht="17.25" customHeight="1">
      <c r="A76" s="387"/>
      <c r="B76" s="309"/>
      <c r="C76" s="315"/>
      <c r="D76" s="148"/>
      <c r="E76" s="151" t="s">
        <v>407</v>
      </c>
      <c r="F76" s="147"/>
      <c r="G76" s="147"/>
      <c r="H76" s="135"/>
      <c r="I76" s="412"/>
      <c r="J76" s="305"/>
      <c r="K76" s="254"/>
      <c r="L76" s="254"/>
    </row>
    <row r="77" spans="1:12" ht="18.75" customHeight="1">
      <c r="A77" s="387"/>
      <c r="B77" s="309"/>
      <c r="C77" s="314"/>
      <c r="D77" s="146" t="s">
        <v>402</v>
      </c>
      <c r="E77" s="311"/>
      <c r="F77" s="311"/>
      <c r="G77" s="155" t="s">
        <v>401</v>
      </c>
      <c r="H77" s="156"/>
      <c r="I77" s="412"/>
      <c r="J77" s="203" t="str">
        <f>IF(AND(Sheet1!A76=TRUE,E77=""),"部位を入力してください","")</f>
        <v/>
      </c>
      <c r="K77" s="254"/>
      <c r="L77" s="254"/>
    </row>
    <row r="78" spans="1:12" ht="22.5" customHeight="1">
      <c r="A78" s="387"/>
      <c r="B78" s="309"/>
      <c r="C78" s="313" t="s">
        <v>53</v>
      </c>
      <c r="D78" s="145"/>
      <c r="E78" s="152" t="s">
        <v>408</v>
      </c>
      <c r="F78" s="144"/>
      <c r="G78" s="144"/>
      <c r="H78" s="143"/>
      <c r="I78" s="412"/>
      <c r="J78" s="277" t="str">
        <f>IF(AND(Sheet1!A78=TRUE,Sheet1!B78=FALSE,Sheet1!C78=FALSE,Sheet1!D78=FALSE),"筋力の低下の程度を選択してください",IF(AND(Sheet1!A78=FALSE,OR(Sheet1!B78=TRUE,Sheet1!C78=TRUE,Sheet1!D78=TRUE,)),"程度が選択されていますが、ありにチェックが入っていません",""))</f>
        <v/>
      </c>
      <c r="K78" s="254"/>
      <c r="L78" s="254"/>
    </row>
    <row r="79" spans="1:12" ht="18.75" customHeight="1">
      <c r="A79" s="387"/>
      <c r="B79" s="309"/>
      <c r="C79" s="314"/>
      <c r="D79" s="154" t="s">
        <v>402</v>
      </c>
      <c r="E79" s="311"/>
      <c r="F79" s="311"/>
      <c r="G79" s="155" t="s">
        <v>401</v>
      </c>
      <c r="H79" s="156"/>
      <c r="I79" s="412"/>
      <c r="J79" s="203" t="str">
        <f>IF(AND(Sheet1!A78=TRUE,E79=""),"部位を入力してください","")</f>
        <v/>
      </c>
      <c r="K79" s="254"/>
      <c r="L79" s="254"/>
    </row>
    <row r="80" spans="1:12" ht="22.5" customHeight="1">
      <c r="A80" s="387"/>
      <c r="B80" s="309"/>
      <c r="C80" s="313" t="s">
        <v>54</v>
      </c>
      <c r="D80" s="145"/>
      <c r="E80" s="152" t="s">
        <v>408</v>
      </c>
      <c r="F80" s="144"/>
      <c r="G80" s="144"/>
      <c r="H80" s="143"/>
      <c r="I80" s="412"/>
      <c r="J80" s="203" t="str">
        <f>IF(AND(Sheet1!A80=TRUE,Sheet1!B80=FALSE,Sheet1!C80=FALSE,Sheet1!D80=FALSE),"筋力の低下の程度を選択してください",IF(AND(Sheet1!A80=FALSE,OR(Sheet1!B80=TRUE,Sheet1!C80=TRUE,Sheet1!D80=TRUE,)),"程度が選択されていますが、ありにチェックが入っていません",""))</f>
        <v/>
      </c>
      <c r="K80" s="254"/>
      <c r="L80" s="254"/>
    </row>
    <row r="81" spans="1:12" ht="18.75" customHeight="1">
      <c r="A81" s="387"/>
      <c r="B81" s="309"/>
      <c r="C81" s="314"/>
      <c r="D81" s="154" t="s">
        <v>402</v>
      </c>
      <c r="E81" s="311"/>
      <c r="F81" s="311"/>
      <c r="G81" s="155" t="s">
        <v>401</v>
      </c>
      <c r="H81" s="156"/>
      <c r="I81" s="412"/>
      <c r="J81" s="203" t="str">
        <f>IF(AND(Sheet1!A80=TRUE,E81=""),"部位を入力してください","")</f>
        <v/>
      </c>
      <c r="K81" s="254"/>
      <c r="L81" s="254"/>
    </row>
    <row r="82" spans="1:12" ht="22.5" customHeight="1">
      <c r="A82" s="387"/>
      <c r="B82" s="309"/>
      <c r="C82" s="313" t="s">
        <v>55</v>
      </c>
      <c r="D82" s="145"/>
      <c r="E82" s="152" t="s">
        <v>408</v>
      </c>
      <c r="F82" s="144"/>
      <c r="G82" s="144"/>
      <c r="H82" s="143"/>
      <c r="I82" s="412"/>
      <c r="J82" s="203" t="str">
        <f>IF(AND(Sheet1!A82=TRUE,Sheet1!B82=FALSE,Sheet1!C82=FALSE,Sheet1!D82=FALSE),"筋力の低下の程度を選択してください",IF(AND(Sheet1!A82=FALSE,OR(Sheet1!B82=TRUE,Sheet1!C82=TRUE,Sheet1!D82=TRUE,)),"程度が選択されていますが、ありにチェックが入っていません",""))</f>
        <v/>
      </c>
      <c r="K82" s="254"/>
      <c r="L82" s="254"/>
    </row>
    <row r="83" spans="1:12" ht="18.75" customHeight="1">
      <c r="A83" s="387"/>
      <c r="B83" s="309"/>
      <c r="C83" s="314"/>
      <c r="D83" s="154" t="s">
        <v>402</v>
      </c>
      <c r="E83" s="312"/>
      <c r="F83" s="312"/>
      <c r="G83" s="155" t="s">
        <v>401</v>
      </c>
      <c r="H83" s="156"/>
      <c r="I83" s="412"/>
      <c r="J83" s="203" t="str">
        <f>IF(AND(Sheet1!A82=TRUE,E83=""),"部位を入力してください","")</f>
        <v/>
      </c>
      <c r="K83" s="254"/>
      <c r="L83" s="254"/>
    </row>
    <row r="84" spans="1:12" ht="18.75" customHeight="1">
      <c r="A84" s="387"/>
      <c r="B84" s="309"/>
      <c r="C84" s="313" t="s">
        <v>403</v>
      </c>
      <c r="D84" s="145"/>
      <c r="E84" s="211"/>
      <c r="F84" s="212"/>
      <c r="G84" s="210"/>
      <c r="H84" s="209"/>
      <c r="I84" s="412"/>
      <c r="J84" s="203" t="str">
        <f>IF(AND(Sheet1!A84=FALSE,OR(Sheet1!B85=TRUE,Sheet1!C85=TRUE,Sheet1!B86=TRUE,Sheet1!C86=TRUE,Sheet1!B87=TRUE,Sheet1!C87=TRUE,)),"部位が選択されていますが、ありにチェックが入っていません","")</f>
        <v/>
      </c>
      <c r="K84" s="254"/>
      <c r="L84" s="254"/>
    </row>
    <row r="85" spans="1:12" ht="15" customHeight="1">
      <c r="A85" s="387"/>
      <c r="B85" s="309"/>
      <c r="C85" s="315"/>
      <c r="D85" s="215" t="s">
        <v>404</v>
      </c>
      <c r="E85" s="147"/>
      <c r="F85" s="136"/>
      <c r="G85" s="213"/>
      <c r="H85" s="214"/>
      <c r="I85" s="412"/>
      <c r="J85" s="303" t="str">
        <f>IF(AND(Sheet1!A84=TRUE,Sheet1!B85=FALSE,Sheet1!C85=FALSE,Sheet1!B86=FALSE,Sheet1!C86=FALSE,Sheet1!B87=FALSE,Sheet1!C87=FALSE),"褥瘡の程度を選択してください","")</f>
        <v/>
      </c>
      <c r="K85" s="254"/>
      <c r="L85" s="254"/>
    </row>
    <row r="86" spans="1:12" ht="15" customHeight="1">
      <c r="A86" s="387"/>
      <c r="B86" s="309"/>
      <c r="C86" s="315"/>
      <c r="D86" s="215" t="s">
        <v>405</v>
      </c>
      <c r="E86" s="147"/>
      <c r="F86" s="136"/>
      <c r="G86" s="213"/>
      <c r="H86" s="214"/>
      <c r="I86" s="412"/>
      <c r="J86" s="304"/>
      <c r="K86" s="254"/>
      <c r="L86" s="254"/>
    </row>
    <row r="87" spans="1:12" ht="15" customHeight="1">
      <c r="A87" s="387"/>
      <c r="B87" s="309"/>
      <c r="C87" s="315"/>
      <c r="D87" s="215" t="s">
        <v>409</v>
      </c>
      <c r="E87" s="147"/>
      <c r="F87" s="136"/>
      <c r="G87" s="213"/>
      <c r="H87" s="214"/>
      <c r="I87" s="412"/>
      <c r="J87" s="304"/>
      <c r="K87" s="254"/>
      <c r="L87" s="254"/>
    </row>
    <row r="88" spans="1:12" ht="3" customHeight="1">
      <c r="A88" s="387"/>
      <c r="B88" s="309"/>
      <c r="C88" s="314"/>
      <c r="D88" s="215"/>
      <c r="E88" s="216"/>
      <c r="F88" s="213"/>
      <c r="G88" s="213"/>
      <c r="H88" s="214"/>
      <c r="I88" s="412"/>
      <c r="J88" s="305"/>
      <c r="K88" s="254"/>
      <c r="L88" s="254"/>
    </row>
    <row r="89" spans="1:12" ht="22.5" customHeight="1">
      <c r="A89" s="387"/>
      <c r="B89" s="309"/>
      <c r="C89" s="313" t="s">
        <v>406</v>
      </c>
      <c r="D89" s="145"/>
      <c r="E89" s="149" t="s">
        <v>398</v>
      </c>
      <c r="F89" s="144"/>
      <c r="G89" s="144"/>
      <c r="H89" s="143"/>
      <c r="I89" s="412"/>
      <c r="J89" s="203" t="str">
        <f>IF(AND(Sheet1!A89=TRUE,Sheet1!B89=FALSE,Sheet1!C89=FALSE,Sheet1!D89=FALSE),"褥瘡の程度を選択してください",IF(AND(Sheet1!A89=FALSE,OR(Sheet1!B89=TRUE,Sheet1!C89=TRUE,Sheet1!D89=TRUE,)),"程度が選択されていますが、ありにチェックが入っていません",""))</f>
        <v/>
      </c>
      <c r="K89" s="254"/>
      <c r="L89" s="254"/>
    </row>
    <row r="90" spans="1:12" ht="18.75" customHeight="1">
      <c r="A90" s="387"/>
      <c r="B90" s="309"/>
      <c r="C90" s="314"/>
      <c r="D90" s="154" t="s">
        <v>402</v>
      </c>
      <c r="E90" s="312"/>
      <c r="F90" s="312"/>
      <c r="G90" s="155" t="s">
        <v>401</v>
      </c>
      <c r="H90" s="156"/>
      <c r="I90" s="412"/>
      <c r="J90" s="203" t="str">
        <f>IF(AND(Sheet1!A89=TRUE,E90=""),"部位を入力してください","")</f>
        <v/>
      </c>
      <c r="K90" s="254"/>
      <c r="L90" s="254"/>
    </row>
    <row r="91" spans="1:12" ht="22.5" customHeight="1">
      <c r="A91" s="387"/>
      <c r="B91" s="309"/>
      <c r="C91" s="313" t="s">
        <v>56</v>
      </c>
      <c r="D91" s="145"/>
      <c r="E91" s="149" t="s">
        <v>398</v>
      </c>
      <c r="F91" s="144"/>
      <c r="G91" s="144"/>
      <c r="H91" s="143"/>
      <c r="I91" s="412"/>
      <c r="J91" s="203" t="str">
        <f>IF(AND(Sheet1!A91=TRUE,Sheet1!B91=FALSE,Sheet1!C91=FALSE,Sheet1!D91=FALSE),"その他皮膚疾患の程度を選択してください",IF(AND(Sheet1!A91=FALSE,OR(Sheet1!B91=TRUE,Sheet1!C91=TRUE,Sheet1!D91=TRUE,)),"程度が選択されていますが、ありにチェックが入っていません",""))</f>
        <v/>
      </c>
      <c r="K91" s="254"/>
      <c r="L91" s="254"/>
    </row>
    <row r="92" spans="1:12" ht="18.75" customHeight="1">
      <c r="A92" s="388"/>
      <c r="B92" s="310"/>
      <c r="C92" s="314"/>
      <c r="D92" s="154" t="s">
        <v>402</v>
      </c>
      <c r="E92" s="312"/>
      <c r="F92" s="312"/>
      <c r="G92" s="155" t="s">
        <v>401</v>
      </c>
      <c r="H92" s="156"/>
      <c r="I92" s="413"/>
      <c r="J92" s="203" t="str">
        <f>IF(AND(Sheet1!A91=TRUE,E92=""),"部位を入力してください","")</f>
        <v/>
      </c>
      <c r="K92" s="254"/>
      <c r="L92" s="254"/>
    </row>
    <row r="93" spans="1:12" ht="37.5" customHeight="1">
      <c r="A93" s="184"/>
      <c r="B93" s="185"/>
      <c r="C93" s="186"/>
      <c r="D93" s="166"/>
      <c r="E93" s="166"/>
      <c r="F93" s="166"/>
      <c r="G93" s="166"/>
      <c r="H93" s="166"/>
      <c r="I93" s="197"/>
      <c r="J93" s="239"/>
      <c r="K93" s="254"/>
      <c r="L93" s="254"/>
    </row>
    <row r="94" spans="1:12" ht="30" customHeight="1">
      <c r="A94" s="388" t="s">
        <v>57</v>
      </c>
      <c r="B94" s="414" t="s">
        <v>58</v>
      </c>
      <c r="C94" s="187" t="s">
        <v>59</v>
      </c>
      <c r="D94" s="399"/>
      <c r="E94" s="400"/>
      <c r="F94" s="400"/>
      <c r="G94" s="400"/>
      <c r="H94" s="401"/>
      <c r="I94" s="204"/>
      <c r="J94" s="244" t="str">
        <f>IF(AND(Sheet1!$A$94=FALSE,Sheet1!$C$94=FALSE,Sheet1!$B$94=FALSE),"屋外歩行について選択してください",IF(Sheet1!D94&gt;=2,"複数選択されています",""))</f>
        <v>屋外歩行について選択してください</v>
      </c>
      <c r="K94" s="254"/>
      <c r="L94" s="254"/>
    </row>
    <row r="95" spans="1:12" ht="30" customHeight="1">
      <c r="A95" s="390"/>
      <c r="B95" s="392"/>
      <c r="C95" s="173" t="s">
        <v>60</v>
      </c>
      <c r="D95" s="399"/>
      <c r="E95" s="400"/>
      <c r="F95" s="400"/>
      <c r="G95" s="400"/>
      <c r="H95" s="401"/>
      <c r="I95" s="195"/>
      <c r="J95" s="203" t="str">
        <f>IF(AND(Sheet1!$A$95=FALSE,Sheet1!$C$95=FALSE,Sheet1!$B$95=FALSE),"車いすの使用について選択してください",IF(AND(Sheet1!A95=TRUE,OR(Sheet1!B95=TRUE,Sheet1!C95=TRUE,)),"「用いていない」が選択されていますが、「操作している」にもチェックが入っています",IF(AND(Sheet1!$B$95=TRUE,Sheet1!$C$95=TRUE),"複数選択されています","")))</f>
        <v>車いすの使用について選択してください</v>
      </c>
      <c r="K95" s="254"/>
      <c r="L95" s="254"/>
    </row>
    <row r="96" spans="1:12" ht="30" customHeight="1">
      <c r="A96" s="390"/>
      <c r="B96" s="392"/>
      <c r="C96" s="174" t="s">
        <v>389</v>
      </c>
      <c r="D96" s="418"/>
      <c r="E96" s="419"/>
      <c r="F96" s="419"/>
      <c r="G96" s="419"/>
      <c r="H96" s="420"/>
      <c r="I96" s="205" t="s">
        <v>18</v>
      </c>
      <c r="J96" s="203" t="str">
        <f>IF(AND(Sheet1!$A$96=FALSE,Sheet1!$C$96=FALSE,Sheet1!$B$96=FALSE),"歩行補助具・装具の使用について選択してください",IF(AND(Sheet1!A96=TRUE,OR(Sheet1!B96=TRUE,Sheet1!C96=TRUE,)),"「用いていない」が選択されていますが、「使用」にもチェックが入っています",""))</f>
        <v>歩行補助具・装具の使用について選択してください</v>
      </c>
      <c r="K96" s="254"/>
      <c r="L96" s="254"/>
    </row>
    <row r="97" spans="1:12" ht="30" customHeight="1">
      <c r="A97" s="390"/>
      <c r="B97" s="323" t="s">
        <v>61</v>
      </c>
      <c r="C97" s="173" t="s">
        <v>62</v>
      </c>
      <c r="D97" s="352"/>
      <c r="E97" s="353"/>
      <c r="F97" s="353"/>
      <c r="G97" s="353"/>
      <c r="H97" s="354"/>
      <c r="I97" s="195"/>
      <c r="J97" s="203" t="str">
        <f>IF(AND(Sheet1!$A$97=FALSE,Sheet1!$C$97=FALSE),"食事行為について選択してください",IF(AND(Sheet1!$A$97=TRUE,Sheet1!$C$97=TRUE),"複数選択されています",""))</f>
        <v>食事行為について選択してください</v>
      </c>
      <c r="K97" s="254"/>
      <c r="L97" s="254"/>
    </row>
    <row r="98" spans="1:12" ht="30" customHeight="1">
      <c r="A98" s="390"/>
      <c r="B98" s="323"/>
      <c r="C98" s="173" t="s">
        <v>63</v>
      </c>
      <c r="D98" s="352"/>
      <c r="E98" s="353"/>
      <c r="F98" s="353"/>
      <c r="G98" s="353"/>
      <c r="H98" s="354"/>
      <c r="I98" s="195"/>
      <c r="J98" s="203" t="str">
        <f>IF(AND(Sheet1!$A$98=FALSE,Sheet1!$B$98=FALSE),"栄養状態について選択してください",IF(AND(Sheet1!$A$98=TRUE,Sheet1!$B$98=TRUE),"複数選択されています",""))</f>
        <v>栄養状態について選択してください</v>
      </c>
      <c r="K98" s="254"/>
      <c r="L98" s="254"/>
    </row>
    <row r="99" spans="1:12" ht="36.75" customHeight="1">
      <c r="A99" s="390"/>
      <c r="B99" s="323"/>
      <c r="C99" s="174" t="s">
        <v>64</v>
      </c>
      <c r="D99" s="320"/>
      <c r="E99" s="321"/>
      <c r="F99" s="321"/>
      <c r="G99" s="321"/>
      <c r="H99" s="322"/>
      <c r="I99" s="195" t="s">
        <v>65</v>
      </c>
      <c r="J99" s="203"/>
      <c r="K99" s="254"/>
      <c r="L99" s="254"/>
    </row>
    <row r="100" spans="1:12" ht="18.75" customHeight="1">
      <c r="A100" s="390"/>
      <c r="B100" s="323" t="s">
        <v>66</v>
      </c>
      <c r="C100" s="421" t="s">
        <v>67</v>
      </c>
      <c r="D100" s="333"/>
      <c r="E100" s="334"/>
      <c r="F100" s="334"/>
      <c r="G100" s="334"/>
      <c r="H100" s="335"/>
      <c r="I100" s="415" t="s">
        <v>413</v>
      </c>
      <c r="J100" s="303"/>
      <c r="K100" s="254"/>
      <c r="L100" s="254"/>
    </row>
    <row r="101" spans="1:12" ht="18.75" customHeight="1">
      <c r="A101" s="390"/>
      <c r="B101" s="323"/>
      <c r="C101" s="422"/>
      <c r="D101" s="336"/>
      <c r="E101" s="337"/>
      <c r="F101" s="337"/>
      <c r="G101" s="337"/>
      <c r="H101" s="338"/>
      <c r="I101" s="416"/>
      <c r="J101" s="304"/>
      <c r="K101" s="254"/>
      <c r="L101" s="254"/>
    </row>
    <row r="102" spans="1:12" ht="18.75" customHeight="1">
      <c r="A102" s="390"/>
      <c r="B102" s="323"/>
      <c r="C102" s="422"/>
      <c r="D102" s="336"/>
      <c r="E102" s="337"/>
      <c r="F102" s="337"/>
      <c r="G102" s="337"/>
      <c r="H102" s="338"/>
      <c r="I102" s="416"/>
      <c r="J102" s="304"/>
      <c r="K102" s="254"/>
      <c r="L102" s="254"/>
    </row>
    <row r="103" spans="1:12" ht="18.75" customHeight="1">
      <c r="A103" s="390"/>
      <c r="B103" s="323"/>
      <c r="C103" s="422"/>
      <c r="D103" s="336"/>
      <c r="E103" s="337"/>
      <c r="F103" s="337"/>
      <c r="G103" s="337"/>
      <c r="H103" s="338"/>
      <c r="I103" s="416"/>
      <c r="J103" s="304"/>
      <c r="K103" s="254"/>
      <c r="L103" s="254"/>
    </row>
    <row r="104" spans="1:12" ht="21" customHeight="1">
      <c r="A104" s="390"/>
      <c r="B104" s="323"/>
      <c r="C104" s="423"/>
      <c r="D104" s="339"/>
      <c r="E104" s="340"/>
      <c r="F104" s="340"/>
      <c r="G104" s="340"/>
      <c r="H104" s="341"/>
      <c r="I104" s="416"/>
      <c r="J104" s="305"/>
      <c r="K104" s="254"/>
      <c r="L104" s="254"/>
    </row>
    <row r="105" spans="1:12" ht="26.25" customHeight="1">
      <c r="A105" s="390"/>
      <c r="B105" s="323"/>
      <c r="C105" s="188" t="s">
        <v>397</v>
      </c>
      <c r="D105" s="393"/>
      <c r="E105" s="394"/>
      <c r="F105" s="394"/>
      <c r="G105" s="394"/>
      <c r="H105" s="395"/>
      <c r="I105" s="195" t="s">
        <v>68</v>
      </c>
      <c r="J105" s="203" t="str">
        <f>IF(AND(Sheet1!A104=TRUE,D105=""),"その他の内容を入力してください",IF(AND(Sheet1!A104=FALSE,D105&lt;&gt;""),"その他が選択されていませんが、内容の記入があります",""))</f>
        <v/>
      </c>
      <c r="K105" s="254"/>
      <c r="L105" s="254"/>
    </row>
    <row r="106" spans="1:12" ht="26.25" customHeight="1">
      <c r="A106" s="390"/>
      <c r="B106" s="323"/>
      <c r="C106" s="173" t="s">
        <v>69</v>
      </c>
      <c r="D106" s="320"/>
      <c r="E106" s="321"/>
      <c r="F106" s="321"/>
      <c r="G106" s="321"/>
      <c r="H106" s="322"/>
      <c r="I106" s="195"/>
      <c r="J106" s="203"/>
      <c r="K106" s="254"/>
      <c r="L106" s="254"/>
    </row>
    <row r="107" spans="1:12" ht="30" customHeight="1">
      <c r="A107" s="390"/>
      <c r="B107" s="323" t="s">
        <v>70</v>
      </c>
      <c r="C107" s="323"/>
      <c r="D107" s="352"/>
      <c r="E107" s="353"/>
      <c r="F107" s="353"/>
      <c r="G107" s="353"/>
      <c r="H107" s="354"/>
      <c r="I107" s="195"/>
      <c r="J107" s="203" t="str">
        <f>IF(AND(Sheet1!$A$107=FALSE,Sheet1!$B$107=FALSE,Sheet1!$C$107=FALSE),"生活機能の維持・改善の見通しを選択してください",IF(Sheet1!D107&gt;=2,"複数選択されています",""))</f>
        <v>生活機能の維持・改善の見通しを選択してください</v>
      </c>
      <c r="K107" s="254"/>
      <c r="L107" s="254"/>
    </row>
    <row r="108" spans="1:12" ht="22.5" customHeight="1">
      <c r="A108" s="390"/>
      <c r="B108" s="485" t="s">
        <v>71</v>
      </c>
      <c r="C108" s="165" t="s">
        <v>72</v>
      </c>
      <c r="D108" s="410"/>
      <c r="E108" s="410"/>
      <c r="F108" s="410"/>
      <c r="G108" s="410"/>
      <c r="H108" s="410"/>
      <c r="I108" s="415" t="s">
        <v>414</v>
      </c>
      <c r="J108" s="243" t="str">
        <f>IF(AND(Sheet1!$A$121=TRUE,OR(Sheet1!A108=TRUE,Sheet1!B108=TRUE,)),"「特記すべき項目なし」が選択されていますが、チェックが入っています",IF(AND(Sheet1!A108=FALSE,Sheet1!B108=TRUE),"特に必要性が高いを選択する時は、必要も選択してください",""))</f>
        <v/>
      </c>
      <c r="K108" s="254"/>
      <c r="L108" s="254"/>
    </row>
    <row r="109" spans="1:12" ht="22.5" customHeight="1">
      <c r="A109" s="390"/>
      <c r="B109" s="486"/>
      <c r="C109" s="189" t="s">
        <v>73</v>
      </c>
      <c r="D109" s="410"/>
      <c r="E109" s="410"/>
      <c r="F109" s="410"/>
      <c r="G109" s="410"/>
      <c r="H109" s="410"/>
      <c r="I109" s="416"/>
      <c r="J109" s="243" t="str">
        <f>IF(AND(Sheet1!$A$121=TRUE,OR(Sheet1!A109=TRUE,Sheet1!B109=TRUE,)),"「特記すべき項目なし」が選択されていますが、チェックが入っています",IF(AND(Sheet1!A109=FALSE,Sheet1!B109=TRUE),"特に必要性が高いを選択する時は、必要も選択してください",""))</f>
        <v/>
      </c>
      <c r="K109" s="254"/>
      <c r="L109" s="254"/>
    </row>
    <row r="110" spans="1:12" ht="22.5" customHeight="1">
      <c r="A110" s="390"/>
      <c r="B110" s="486"/>
      <c r="C110" s="165" t="s">
        <v>74</v>
      </c>
      <c r="D110" s="410"/>
      <c r="E110" s="410"/>
      <c r="F110" s="410"/>
      <c r="G110" s="410"/>
      <c r="H110" s="410"/>
      <c r="I110" s="416"/>
      <c r="J110" s="243" t="str">
        <f>IF(AND(Sheet1!$A$121=TRUE,OR(Sheet1!A110=TRUE,Sheet1!B110=TRUE,)),"「特記すべき項目なし」が選択されていますが、チェックが入っています",IF(AND(Sheet1!A110=FALSE,Sheet1!B110=TRUE),"特に必要性が高いを選択する時は、必要も選択してください",""))</f>
        <v/>
      </c>
      <c r="K110" s="254"/>
      <c r="L110" s="254"/>
    </row>
    <row r="111" spans="1:12" ht="22.5" customHeight="1">
      <c r="A111" s="390"/>
      <c r="B111" s="486"/>
      <c r="C111" s="165" t="s">
        <v>75</v>
      </c>
      <c r="D111" s="410"/>
      <c r="E111" s="410"/>
      <c r="F111" s="410"/>
      <c r="G111" s="410"/>
      <c r="H111" s="410"/>
      <c r="I111" s="416"/>
      <c r="J111" s="243" t="str">
        <f>IF(AND(Sheet1!$A$121=TRUE,OR(Sheet1!A111=TRUE,Sheet1!B111=TRUE,)),"「特記すべき項目なし」が選択されていますが、チェックが入っています",IF(AND(Sheet1!A111=FALSE,Sheet1!B111=TRUE),"特に必要性が高いを選択する時は、必要も選択してください",""))</f>
        <v/>
      </c>
      <c r="K111" s="254"/>
      <c r="L111" s="254"/>
    </row>
    <row r="112" spans="1:12" ht="22.5" customHeight="1">
      <c r="A112" s="390"/>
      <c r="B112" s="486"/>
      <c r="C112" s="165" t="s">
        <v>76</v>
      </c>
      <c r="D112" s="410"/>
      <c r="E112" s="410"/>
      <c r="F112" s="410"/>
      <c r="G112" s="410"/>
      <c r="H112" s="410"/>
      <c r="I112" s="416"/>
      <c r="J112" s="243" t="str">
        <f>IF(AND(Sheet1!$A$121=TRUE,OR(Sheet1!A112=TRUE,Sheet1!B112=TRUE,)),"「特記すべき項目なし」が選択されていますが、チェックが入っています",IF(AND(Sheet1!A112=FALSE,Sheet1!B112=TRUE),"特に必要性が高いを選択する時は、必要も選択してください",""))</f>
        <v/>
      </c>
      <c r="K112" s="254"/>
      <c r="L112" s="254"/>
    </row>
    <row r="113" spans="1:12" ht="22.5" customHeight="1">
      <c r="A113" s="390"/>
      <c r="B113" s="486"/>
      <c r="C113" s="165" t="s">
        <v>77</v>
      </c>
      <c r="D113" s="410"/>
      <c r="E113" s="410"/>
      <c r="F113" s="410"/>
      <c r="G113" s="410"/>
      <c r="H113" s="410"/>
      <c r="I113" s="416"/>
      <c r="J113" s="243" t="str">
        <f>IF(AND(Sheet1!$A$121=TRUE,OR(Sheet1!A113=TRUE,Sheet1!B113=TRUE,)),"「特記すべき項目なし」が選択されていますが、チェックが入っています",IF(AND(Sheet1!A113=FALSE,Sheet1!B113=TRUE),"特に必要性が高いを選択する時は、必要も選択してください",""))</f>
        <v/>
      </c>
      <c r="K113" s="254"/>
      <c r="L113" s="254"/>
    </row>
    <row r="114" spans="1:12" ht="22.5" customHeight="1">
      <c r="A114" s="390"/>
      <c r="B114" s="486"/>
      <c r="C114" s="165" t="s">
        <v>78</v>
      </c>
      <c r="D114" s="410"/>
      <c r="E114" s="410"/>
      <c r="F114" s="410"/>
      <c r="G114" s="410"/>
      <c r="H114" s="410"/>
      <c r="I114" s="416"/>
      <c r="J114" s="243" t="str">
        <f>IF(AND(Sheet1!$A$121=TRUE,OR(Sheet1!A114=TRUE,Sheet1!B114=TRUE,)),"「特記すべき項目なし」が選択されていますが、チェックが入っています",IF(AND(Sheet1!A114=FALSE,Sheet1!B114=TRUE),"特に必要性が高いを選択する時は、必要も選択してください",""))</f>
        <v/>
      </c>
      <c r="K114" s="254"/>
      <c r="L114" s="254"/>
    </row>
    <row r="115" spans="1:12" ht="22.5" customHeight="1">
      <c r="A115" s="390"/>
      <c r="B115" s="486"/>
      <c r="C115" s="165" t="s">
        <v>79</v>
      </c>
      <c r="D115" s="410"/>
      <c r="E115" s="410"/>
      <c r="F115" s="410"/>
      <c r="G115" s="410"/>
      <c r="H115" s="410"/>
      <c r="I115" s="416"/>
      <c r="J115" s="243" t="str">
        <f>IF(AND(Sheet1!$A$121=TRUE,OR(Sheet1!A115=TRUE,Sheet1!B115=TRUE,)),"「特記すべき項目なし」が選択されていますが、チェックが入っています",IF(AND(Sheet1!A115=FALSE,Sheet1!B115=TRUE),"特に必要性が高いを選択する時は、必要も選択してください",""))</f>
        <v/>
      </c>
      <c r="K115" s="254"/>
      <c r="L115" s="254"/>
    </row>
    <row r="116" spans="1:12" ht="22.5" customHeight="1">
      <c r="A116" s="390"/>
      <c r="B116" s="486"/>
      <c r="C116" s="165" t="s">
        <v>80</v>
      </c>
      <c r="D116" s="410"/>
      <c r="E116" s="410"/>
      <c r="F116" s="410"/>
      <c r="G116" s="410"/>
      <c r="H116" s="410"/>
      <c r="I116" s="416"/>
      <c r="J116" s="278" t="str">
        <f>IF(AND(Sheet1!$A$121=TRUE,OR(Sheet1!A116=TRUE,Sheet1!B116=TRUE,)),"「特記すべき項目なし」が選択されていますが、チェックが入っています",IF(AND(Sheet1!A116=FALSE,Sheet1!B116=TRUE),"特に必要性が高いを選択する時は、必要も選択してください",""))</f>
        <v/>
      </c>
      <c r="K116" s="254"/>
      <c r="L116" s="254"/>
    </row>
    <row r="117" spans="1:12" ht="22.5" customHeight="1">
      <c r="A117" s="390"/>
      <c r="B117" s="486"/>
      <c r="C117" s="165" t="s">
        <v>377</v>
      </c>
      <c r="D117" s="410"/>
      <c r="E117" s="410"/>
      <c r="F117" s="410"/>
      <c r="G117" s="410"/>
      <c r="H117" s="410"/>
      <c r="I117" s="416"/>
      <c r="J117" s="243" t="str">
        <f>IF(AND(Sheet1!$A$121=TRUE,OR(Sheet1!A117=TRUE,Sheet1!B117=TRUE,)),"「特記すべき項目なし」が選択されていますが、チェックが入っています",IF(AND(Sheet1!A117=FALSE,Sheet1!B117=TRUE),"特に必要性が高いを選択する時は、必要も選択してください",""))</f>
        <v/>
      </c>
      <c r="K117" s="254"/>
      <c r="L117" s="254"/>
    </row>
    <row r="118" spans="1:12" ht="22.5" customHeight="1">
      <c r="A118" s="390"/>
      <c r="B118" s="486"/>
      <c r="C118" s="165" t="s">
        <v>378</v>
      </c>
      <c r="D118" s="410"/>
      <c r="E118" s="410"/>
      <c r="F118" s="410"/>
      <c r="G118" s="410"/>
      <c r="H118" s="410"/>
      <c r="I118" s="416"/>
      <c r="J118" s="243" t="str">
        <f>IF(AND(Sheet1!$A$121=TRUE,OR(Sheet1!A118=TRUE,Sheet1!B118=TRUE,)),"「特記すべき項目なし」が選択されていますが、チェックが入っています",IF(AND(Sheet1!A118=FALSE,Sheet1!B118=TRUE),"特に必要性が高いを選択する時は、必要も選択してください",""))</f>
        <v/>
      </c>
      <c r="K118" s="254"/>
      <c r="L118" s="254"/>
    </row>
    <row r="119" spans="1:12" ht="22.5" customHeight="1">
      <c r="A119" s="390"/>
      <c r="B119" s="486"/>
      <c r="C119" s="165" t="s">
        <v>81</v>
      </c>
      <c r="D119" s="410"/>
      <c r="E119" s="410"/>
      <c r="F119" s="410"/>
      <c r="G119" s="410"/>
      <c r="H119" s="410"/>
      <c r="I119" s="417"/>
      <c r="J119" s="302" t="str">
        <f>IF(AND(Sheet1!$A$121=TRUE,OR(Sheet1!A119=TRUE,Sheet1!B119=TRUE,)),"「特記すべき項目なし」が選択されていますが、チェックが入っています",IF(AND(Sheet1!A119=FALSE,Sheet1!B119=TRUE),"特に必要性が高いを選択する時は、必要も選択してください",""))</f>
        <v/>
      </c>
      <c r="K119" s="254"/>
      <c r="L119" s="254"/>
    </row>
    <row r="120" spans="1:12" ht="22.5" customHeight="1">
      <c r="A120" s="390"/>
      <c r="B120" s="486"/>
      <c r="C120" s="170" t="s">
        <v>82</v>
      </c>
      <c r="D120" s="320"/>
      <c r="E120" s="321"/>
      <c r="F120" s="321"/>
      <c r="G120" s="321"/>
      <c r="H120" s="322"/>
      <c r="I120" s="195" t="s">
        <v>68</v>
      </c>
      <c r="J120" s="236" t="str">
        <f>IF(AND(Sheet1!A119=TRUE,D120=""),"その他の内容を入力してください",IF(AND(Sheet1!A119=FALSE,D120&lt;&gt;""),"その他が選択されていませんが、内容の記入があります",""))</f>
        <v/>
      </c>
      <c r="K120" s="254"/>
      <c r="L120" s="254"/>
    </row>
    <row r="121" spans="1:12" ht="22.5" customHeight="1">
      <c r="A121" s="390"/>
      <c r="B121" s="487"/>
      <c r="C121" s="165"/>
      <c r="D121" s="410"/>
      <c r="E121" s="410"/>
      <c r="F121" s="410"/>
      <c r="G121" s="410"/>
      <c r="H121" s="410"/>
      <c r="I121" s="206"/>
      <c r="J121" s="203"/>
      <c r="K121" s="254"/>
      <c r="L121" s="254"/>
    </row>
    <row r="122" spans="1:12" ht="24.75" customHeight="1">
      <c r="A122" s="390"/>
      <c r="B122" s="485" t="s">
        <v>83</v>
      </c>
      <c r="C122" s="165" t="s">
        <v>84</v>
      </c>
      <c r="D122" s="153" t="s">
        <v>411</v>
      </c>
      <c r="E122" s="424"/>
      <c r="F122" s="424"/>
      <c r="G122" s="424"/>
      <c r="H122" s="218" t="s">
        <v>401</v>
      </c>
      <c r="I122" s="411" t="s">
        <v>412</v>
      </c>
      <c r="J122" s="302" t="str">
        <f>IF(AND(Sheet1!$A$128=TRUE,OR(Sheet1!A122=TRUE,)),"「特記すべき項目なし」が選択されていますが、チェックが入っています",IF(AND(Sheet1!A122=TRUE,E122=""),"留意事項を具体的に記入してください",IF(AND(Sheet1!A122=FALSE,E122&lt;&gt;""),"ありが選択されていませんが、留意事項の記入があります","")))</f>
        <v/>
      </c>
      <c r="K122" s="254"/>
      <c r="L122" s="254"/>
    </row>
    <row r="123" spans="1:12" ht="24.75" customHeight="1">
      <c r="A123" s="390"/>
      <c r="B123" s="486"/>
      <c r="C123" s="165" t="s">
        <v>86</v>
      </c>
      <c r="D123" s="153" t="s">
        <v>411</v>
      </c>
      <c r="E123" s="424"/>
      <c r="F123" s="424"/>
      <c r="G123" s="424"/>
      <c r="H123" s="218" t="s">
        <v>401</v>
      </c>
      <c r="I123" s="412"/>
      <c r="J123" s="302" t="str">
        <f>IF(AND(Sheet1!$A$128=TRUE,OR(Sheet1!A123=TRUE,)),"「特記すべき項目なし」が選択されていますが、チェックが入っています",IF(AND(Sheet1!A123=TRUE,E123=""),"留意事項を具体的に記入してください",IF(AND(Sheet1!A123=FALSE,E123&lt;&gt;""),"ありが選択されていませんが、留意事項の記入があります","")))</f>
        <v/>
      </c>
      <c r="K123" s="254"/>
      <c r="L123" s="254"/>
    </row>
    <row r="124" spans="1:12" ht="24.75" customHeight="1">
      <c r="A124" s="390"/>
      <c r="B124" s="486"/>
      <c r="C124" s="165" t="s">
        <v>88</v>
      </c>
      <c r="D124" s="153" t="s">
        <v>411</v>
      </c>
      <c r="E124" s="424"/>
      <c r="F124" s="424"/>
      <c r="G124" s="424"/>
      <c r="H124" s="218" t="s">
        <v>401</v>
      </c>
      <c r="I124" s="412"/>
      <c r="J124" s="302" t="str">
        <f>IF(AND(Sheet1!$A$128=TRUE,OR(Sheet1!A124=TRUE,)),"「特記すべき項目なし」が選択されていますが、チェックが入っています",IF(AND(Sheet1!A124=TRUE,E124=""),"留意事項を具体的に記入してください",IF(AND(Sheet1!A124=FALSE,E124&lt;&gt;""),"ありが選択されていませんが、留意事項の記入があります","")))</f>
        <v/>
      </c>
      <c r="K124" s="254"/>
      <c r="L124" s="254"/>
    </row>
    <row r="125" spans="1:12" ht="24.75" customHeight="1">
      <c r="A125" s="390"/>
      <c r="B125" s="486"/>
      <c r="C125" s="165" t="s">
        <v>85</v>
      </c>
      <c r="D125" s="153" t="s">
        <v>411</v>
      </c>
      <c r="E125" s="424"/>
      <c r="F125" s="424"/>
      <c r="G125" s="424"/>
      <c r="H125" s="218" t="s">
        <v>401</v>
      </c>
      <c r="I125" s="412"/>
      <c r="J125" s="302" t="str">
        <f>IF(AND(Sheet1!$A$128=TRUE,OR(Sheet1!A125=TRUE,)),"「特記すべき項目なし」が選択されていますが、チェックが入っています",IF(AND(Sheet1!A125=TRUE,E125=""),"留意事項を具体的に記入してください",IF(AND(Sheet1!A125=FALSE,E125&lt;&gt;""),"ありが選択されていませんが、留意事項の記入があります","")))</f>
        <v/>
      </c>
      <c r="K125" s="254"/>
      <c r="L125" s="254"/>
    </row>
    <row r="126" spans="1:12" ht="24.75" customHeight="1">
      <c r="A126" s="390"/>
      <c r="B126" s="486"/>
      <c r="C126" s="165" t="s">
        <v>87</v>
      </c>
      <c r="D126" s="153" t="s">
        <v>411</v>
      </c>
      <c r="E126" s="424"/>
      <c r="F126" s="424"/>
      <c r="G126" s="424"/>
      <c r="H126" s="218" t="s">
        <v>401</v>
      </c>
      <c r="I126" s="412"/>
      <c r="J126" s="302" t="str">
        <f>IF(AND(Sheet1!$A$128=TRUE,OR(Sheet1!A126=TRUE,)),"「特記すべき項目なし」が選択されていますが、チェックが入っています",IF(AND(Sheet1!A126=TRUE,E126=""),"留意事項を具体的に記入してください",IF(AND(Sheet1!A126=FALSE,E126&lt;&gt;""),"ありが選択されていませんが、留意事項の記入があります","")))</f>
        <v/>
      </c>
      <c r="K126" s="254"/>
      <c r="L126" s="254"/>
    </row>
    <row r="127" spans="1:12" ht="24.75" customHeight="1">
      <c r="A127" s="390"/>
      <c r="B127" s="486"/>
      <c r="C127" s="190" t="s">
        <v>52</v>
      </c>
      <c r="D127" s="153" t="s">
        <v>411</v>
      </c>
      <c r="E127" s="424"/>
      <c r="F127" s="424"/>
      <c r="G127" s="424"/>
      <c r="H127" s="218" t="s">
        <v>401</v>
      </c>
      <c r="I127" s="412"/>
      <c r="J127" s="302" t="str">
        <f>IF(AND(Sheet1!$A$128=TRUE,OR(Sheet1!A127=TRUE,)),"「特記すべき項目なし」が選択されていますが、チェックが入っています",IF(AND(Sheet1!A127=TRUE,E127=""),"留意事項を具体的に記入してください",IF(AND(Sheet1!A127=FALSE,E127&lt;&gt;""),"ありが選択されていませんが、留意事項の記入があります","")))</f>
        <v/>
      </c>
      <c r="K127" s="254"/>
      <c r="L127" s="254"/>
    </row>
    <row r="128" spans="1:12" ht="24.75" customHeight="1">
      <c r="A128" s="390"/>
      <c r="B128" s="487"/>
      <c r="C128" s="165"/>
      <c r="D128" s="425"/>
      <c r="E128" s="426"/>
      <c r="F128" s="426"/>
      <c r="G128" s="426"/>
      <c r="H128" s="427"/>
      <c r="I128" s="413"/>
      <c r="J128" s="203"/>
      <c r="K128" s="254"/>
      <c r="L128" s="254"/>
    </row>
    <row r="129" spans="1:12" ht="30" customHeight="1">
      <c r="A129" s="390"/>
      <c r="B129" s="323" t="s">
        <v>400</v>
      </c>
      <c r="C129" s="191"/>
      <c r="D129" s="352"/>
      <c r="E129" s="353"/>
      <c r="F129" s="353"/>
      <c r="G129" s="353"/>
      <c r="H129" s="354"/>
      <c r="I129" s="195"/>
      <c r="J129" s="203" t="str">
        <f>IF(AND(Sheet1!$A$129=FALSE,Sheet1!$B$129=FALSE,Sheet1!$C$129=FALSE),"感染症の有無を選択してください",IF(Sheet1!D129&gt;=2,"複数選択されています",""))</f>
        <v>感染症の有無を選択してください</v>
      </c>
      <c r="K129" s="254"/>
      <c r="L129" s="254"/>
    </row>
    <row r="130" spans="1:12" ht="26.25" customHeight="1">
      <c r="A130" s="391"/>
      <c r="B130" s="392"/>
      <c r="C130" s="192" t="s">
        <v>410</v>
      </c>
      <c r="D130" s="320"/>
      <c r="E130" s="321"/>
      <c r="F130" s="321"/>
      <c r="G130" s="321"/>
      <c r="H130" s="322"/>
      <c r="I130" s="195" t="str">
        <f>IF(AND(Sheet1!B129=TRUE),"全角２５文字まで","")</f>
        <v/>
      </c>
      <c r="J130" s="203" t="str">
        <f>IF(AND(Sheet1!B129=TRUE,D130=""),"感染症の具体的内容について入力してください",IF(AND(Sheet1!A129=TRUE,D130&lt;&gt;""),"「無」が選択されていますが、内容が入力されています",IF(AND(Sheet1!C129=TRUE,D130&lt;&gt;""),"「不明」が選択されていますが、内容が入力されています","")))</f>
        <v/>
      </c>
      <c r="K130" s="254"/>
      <c r="L130" s="254"/>
    </row>
    <row r="131" spans="1:12" ht="203.25" customHeight="1">
      <c r="A131" s="193" t="s">
        <v>89</v>
      </c>
      <c r="B131" s="323" t="s">
        <v>89</v>
      </c>
      <c r="C131" s="323"/>
      <c r="D131" s="320"/>
      <c r="E131" s="321"/>
      <c r="F131" s="321"/>
      <c r="G131" s="321"/>
      <c r="H131" s="322"/>
      <c r="I131" s="195" t="s">
        <v>380</v>
      </c>
      <c r="J131" s="203"/>
      <c r="K131" s="254"/>
      <c r="L131" s="254"/>
    </row>
    <row r="132" spans="1:12" ht="6.75" customHeight="1"/>
    <row r="133" spans="1:12" ht="17.25" customHeight="1">
      <c r="J133" s="275" t="s">
        <v>415</v>
      </c>
    </row>
    <row r="134" spans="1:12" ht="14.25">
      <c r="J134" s="474" t="s">
        <v>425</v>
      </c>
    </row>
    <row r="135" spans="1:12" ht="20.100000000000001" customHeight="1">
      <c r="J135" s="474"/>
    </row>
    <row r="136" spans="1:12" ht="14.25"/>
    <row r="137" spans="1:12" ht="20.100000000000001" customHeight="1">
      <c r="D137" s="279"/>
      <c r="E137" s="279"/>
      <c r="J137" s="288" t="s">
        <v>416</v>
      </c>
    </row>
    <row r="138" spans="1:12" ht="30.75" customHeight="1">
      <c r="D138" s="279"/>
      <c r="E138" s="279"/>
      <c r="J138" s="288" t="s">
        <v>417</v>
      </c>
    </row>
    <row r="140" spans="1:12" ht="20.100000000000001" customHeight="1">
      <c r="J140" s="289" t="s">
        <v>428</v>
      </c>
    </row>
  </sheetData>
  <sheetProtection selectLockedCells="1"/>
  <mergeCells count="152">
    <mergeCell ref="J134:J135"/>
    <mergeCell ref="C49:C50"/>
    <mergeCell ref="D54:H54"/>
    <mergeCell ref="D55:H55"/>
    <mergeCell ref="D56:H56"/>
    <mergeCell ref="I51:I52"/>
    <mergeCell ref="C51:C52"/>
    <mergeCell ref="J85:J88"/>
    <mergeCell ref="I69:I92"/>
    <mergeCell ref="B56:C56"/>
    <mergeCell ref="B57:C59"/>
    <mergeCell ref="D57:H59"/>
    <mergeCell ref="J72:J76"/>
    <mergeCell ref="B131:C131"/>
    <mergeCell ref="B108:B121"/>
    <mergeCell ref="D129:H129"/>
    <mergeCell ref="D130:H130"/>
    <mergeCell ref="D131:H131"/>
    <mergeCell ref="B122:B128"/>
    <mergeCell ref="E125:G125"/>
    <mergeCell ref="E126:G126"/>
    <mergeCell ref="E127:G127"/>
    <mergeCell ref="D111:H111"/>
    <mergeCell ref="D112:H112"/>
    <mergeCell ref="D2:H2"/>
    <mergeCell ref="D3:H3"/>
    <mergeCell ref="D21:H21"/>
    <mergeCell ref="D1:H1"/>
    <mergeCell ref="D13:H13"/>
    <mergeCell ref="D14:H14"/>
    <mergeCell ref="D15:H15"/>
    <mergeCell ref="D17:H17"/>
    <mergeCell ref="D18:H18"/>
    <mergeCell ref="D4:H4"/>
    <mergeCell ref="D5:H5"/>
    <mergeCell ref="D7:H7"/>
    <mergeCell ref="D8:H8"/>
    <mergeCell ref="D9:H9"/>
    <mergeCell ref="D10:H10"/>
    <mergeCell ref="D11:H11"/>
    <mergeCell ref="D12:H12"/>
    <mergeCell ref="D19:H19"/>
    <mergeCell ref="D20:H20"/>
    <mergeCell ref="A1:B1"/>
    <mergeCell ref="A24:B31"/>
    <mergeCell ref="C27:C30"/>
    <mergeCell ref="A33:A41"/>
    <mergeCell ref="B33:B38"/>
    <mergeCell ref="B39:B40"/>
    <mergeCell ref="B41:C41"/>
    <mergeCell ref="A7:B15"/>
    <mergeCell ref="A17:B22"/>
    <mergeCell ref="A2:B5"/>
    <mergeCell ref="I122:I128"/>
    <mergeCell ref="B94:B96"/>
    <mergeCell ref="I100:I104"/>
    <mergeCell ref="B107:C107"/>
    <mergeCell ref="B97:B99"/>
    <mergeCell ref="D121:H121"/>
    <mergeCell ref="D108:H108"/>
    <mergeCell ref="D109:H109"/>
    <mergeCell ref="D110:H110"/>
    <mergeCell ref="I108:I119"/>
    <mergeCell ref="B100:B106"/>
    <mergeCell ref="D95:H95"/>
    <mergeCell ref="D96:H96"/>
    <mergeCell ref="D97:H97"/>
    <mergeCell ref="D98:H98"/>
    <mergeCell ref="D99:H99"/>
    <mergeCell ref="C100:C104"/>
    <mergeCell ref="E122:G122"/>
    <mergeCell ref="E123:G123"/>
    <mergeCell ref="E124:G124"/>
    <mergeCell ref="D119:H119"/>
    <mergeCell ref="D128:H128"/>
    <mergeCell ref="D114:H114"/>
    <mergeCell ref="D115:H115"/>
    <mergeCell ref="A94:A130"/>
    <mergeCell ref="D49:H50"/>
    <mergeCell ref="B129:B130"/>
    <mergeCell ref="D100:H104"/>
    <mergeCell ref="D65:H65"/>
    <mergeCell ref="D68:H68"/>
    <mergeCell ref="D120:H120"/>
    <mergeCell ref="D105:H105"/>
    <mergeCell ref="D106:H106"/>
    <mergeCell ref="D107:H107"/>
    <mergeCell ref="D53:H53"/>
    <mergeCell ref="D94:H94"/>
    <mergeCell ref="F66:H66"/>
    <mergeCell ref="D66:E66"/>
    <mergeCell ref="F67:H67"/>
    <mergeCell ref="D67:E67"/>
    <mergeCell ref="D62:H62"/>
    <mergeCell ref="D63:H63"/>
    <mergeCell ref="D64:H64"/>
    <mergeCell ref="D61:H61"/>
    <mergeCell ref="D113:H113"/>
    <mergeCell ref="D116:H116"/>
    <mergeCell ref="D117:H117"/>
    <mergeCell ref="D118:H118"/>
    <mergeCell ref="D51:H52"/>
    <mergeCell ref="J27:J30"/>
    <mergeCell ref="D27:H30"/>
    <mergeCell ref="D36:H36"/>
    <mergeCell ref="I43:I47"/>
    <mergeCell ref="I27:I30"/>
    <mergeCell ref="A43:B47"/>
    <mergeCell ref="C43:C45"/>
    <mergeCell ref="J49:J50"/>
    <mergeCell ref="J43:J47"/>
    <mergeCell ref="I49:I50"/>
    <mergeCell ref="A49:A92"/>
    <mergeCell ref="B53:B55"/>
    <mergeCell ref="D22:H22"/>
    <mergeCell ref="D24:H24"/>
    <mergeCell ref="D43:H47"/>
    <mergeCell ref="D37:H37"/>
    <mergeCell ref="D38:H38"/>
    <mergeCell ref="D34:H34"/>
    <mergeCell ref="D35:H35"/>
    <mergeCell ref="D25:H25"/>
    <mergeCell ref="D26:H26"/>
    <mergeCell ref="D39:H39"/>
    <mergeCell ref="D40:H40"/>
    <mergeCell ref="D41:H41"/>
    <mergeCell ref="D33:H33"/>
    <mergeCell ref="D31:H31"/>
    <mergeCell ref="J100:J104"/>
    <mergeCell ref="J51:J52"/>
    <mergeCell ref="J57:J59"/>
    <mergeCell ref="B65:B92"/>
    <mergeCell ref="E79:F79"/>
    <mergeCell ref="E81:F81"/>
    <mergeCell ref="E83:F83"/>
    <mergeCell ref="C80:C81"/>
    <mergeCell ref="C78:C79"/>
    <mergeCell ref="C82:C83"/>
    <mergeCell ref="E77:F77"/>
    <mergeCell ref="C71:C77"/>
    <mergeCell ref="E90:F90"/>
    <mergeCell ref="F69:G69"/>
    <mergeCell ref="E70:F70"/>
    <mergeCell ref="C69:C70"/>
    <mergeCell ref="C89:C90"/>
    <mergeCell ref="E92:F92"/>
    <mergeCell ref="C91:C92"/>
    <mergeCell ref="C84:C88"/>
    <mergeCell ref="I57:I59"/>
    <mergeCell ref="D60:H60"/>
    <mergeCell ref="B61:B64"/>
    <mergeCell ref="B49:B52"/>
  </mergeCells>
  <phoneticPr fontId="2" type="Hiragana"/>
  <conditionalFormatting sqref="J2:J72 J77:J100 J105:J131">
    <cfRule type="expression" dxfId="138" priority="203">
      <formula>J2&lt;&gt;""</formula>
    </cfRule>
  </conditionalFormatting>
  <conditionalFormatting sqref="D2:G2 D108:D119 D121">
    <cfRule type="notContainsBlanks" dxfId="137" priority="201">
      <formula>LEN(TRIM(D2))&gt;0</formula>
    </cfRule>
  </conditionalFormatting>
  <conditionalFormatting sqref="D66:D67 F66:F67">
    <cfRule type="notContainsBlanks" dxfId="136" priority="176">
      <formula>LEN(TRIM(D66))&gt;0</formula>
    </cfRule>
  </conditionalFormatting>
  <conditionalFormatting sqref="D7:G7">
    <cfRule type="notContainsBlanks" dxfId="135" priority="207">
      <formula>LEN(TRIM(D7))&gt;0</formula>
    </cfRule>
  </conditionalFormatting>
  <conditionalFormatting sqref="K127:L127">
    <cfRule type="expression" dxfId="134" priority="161">
      <formula>K127&lt;&gt;""</formula>
    </cfRule>
  </conditionalFormatting>
  <conditionalFormatting sqref="D33:G33">
    <cfRule type="notContainsBlanks" dxfId="133" priority="160">
      <formula>LEN(TRIM(D33))&gt;0</formula>
    </cfRule>
  </conditionalFormatting>
  <conditionalFormatting sqref="D34:G34">
    <cfRule type="notContainsBlanks" dxfId="132" priority="159">
      <formula>LEN(TRIM(D34))&gt;0</formula>
    </cfRule>
  </conditionalFormatting>
  <conditionalFormatting sqref="E71:G71">
    <cfRule type="notContainsBlanks" dxfId="131" priority="154" stopIfTrue="1">
      <formula>LEN(TRIM(E71))&gt;0</formula>
    </cfRule>
    <cfRule type="expression" dxfId="130" priority="157">
      <formula>$D$69="有"</formula>
    </cfRule>
  </conditionalFormatting>
  <conditionalFormatting sqref="D41:H41">
    <cfRule type="notContainsBlanks" dxfId="129" priority="141">
      <formula>LEN(TRIM(D41))&gt;0</formula>
    </cfRule>
  </conditionalFormatting>
  <conditionalFormatting sqref="D10">
    <cfRule type="notContainsBlanks" dxfId="128" priority="132">
      <formula>LEN(TRIM(D10))&gt;0</formula>
    </cfRule>
  </conditionalFormatting>
  <conditionalFormatting sqref="D9:H9">
    <cfRule type="notContainsBlanks" dxfId="127" priority="131">
      <formula>LEN(TRIM(D9))&gt;0</formula>
    </cfRule>
  </conditionalFormatting>
  <conditionalFormatting sqref="D19:H22 D24">
    <cfRule type="notContainsBlanks" dxfId="126" priority="130">
      <formula>LEN(TRIM(D19))&gt;0</formula>
    </cfRule>
  </conditionalFormatting>
  <conditionalFormatting sqref="D12:H13">
    <cfRule type="notContainsBlanks" dxfId="125" priority="129">
      <formula>LEN(TRIM(D12))&gt;0</formula>
    </cfRule>
  </conditionalFormatting>
  <conditionalFormatting sqref="D3:H6">
    <cfRule type="notContainsBlanks" dxfId="124" priority="128">
      <formula>LEN(TRIM(D3))&gt;0</formula>
    </cfRule>
  </conditionalFormatting>
  <conditionalFormatting sqref="D8:H8">
    <cfRule type="notContainsBlanks" dxfId="123" priority="114">
      <formula>LEN(TRIM(D8))&gt;0</formula>
    </cfRule>
  </conditionalFormatting>
  <conditionalFormatting sqref="J60 L60">
    <cfRule type="expression" dxfId="122" priority="96">
      <formula>J60&lt;&gt;""</formula>
    </cfRule>
  </conditionalFormatting>
  <conditionalFormatting sqref="D57">
    <cfRule type="expression" dxfId="121" priority="246">
      <formula>"IF(AND($N$56=TRUE,OR(M57=TRUE,N57=TRUE,O57=TRUE,P57=TRUE,M58=TRUE,N58=TRUE,O58=TRUE,P58=TRUE,M59=TRUE,N59=TRUE,O59=TRUE,P59=TRUE）"</formula>
    </cfRule>
  </conditionalFormatting>
  <conditionalFormatting sqref="J128:L128">
    <cfRule type="expression" dxfId="120" priority="35">
      <formula>J128&lt;&gt;""</formula>
    </cfRule>
  </conditionalFormatting>
  <conditionalFormatting sqref="K58">
    <cfRule type="expression" dxfId="119" priority="31">
      <formula>K58&lt;&gt;""</formula>
    </cfRule>
  </conditionalFormatting>
  <conditionalFormatting sqref="D31">
    <cfRule type="notContainsBlanks" dxfId="118" priority="14">
      <formula>LEN(TRIM(D31))&gt;0</formula>
    </cfRule>
  </conditionalFormatting>
  <conditionalFormatting sqref="D60:H60">
    <cfRule type="notContainsBlanks" priority="13" stopIfTrue="1">
      <formula>LEN(TRIM(D60))&gt;0</formula>
    </cfRule>
  </conditionalFormatting>
  <conditionalFormatting sqref="D15:H15">
    <cfRule type="notContainsBlanks" dxfId="117" priority="6">
      <formula>LEN(TRIM(D15))&gt;0</formula>
    </cfRule>
  </conditionalFormatting>
  <conditionalFormatting sqref="D120:H120">
    <cfRule type="notContainsBlanks" dxfId="116" priority="5">
      <formula>LEN(TRIM(D120))&gt;0</formula>
    </cfRule>
  </conditionalFormatting>
  <conditionalFormatting sqref="D62:G62">
    <cfRule type="notContainsBlanks" dxfId="115" priority="247" stopIfTrue="1">
      <formula>LEN(TRIM(D62))&gt;0</formula>
    </cfRule>
  </conditionalFormatting>
  <conditionalFormatting sqref="D64:G64">
    <cfRule type="notContainsBlanks" dxfId="114" priority="249" stopIfTrue="1">
      <formula>LEN(TRIM(D64))&gt;0</formula>
    </cfRule>
  </conditionalFormatting>
  <conditionalFormatting sqref="D40:G40">
    <cfRule type="notContainsBlanks" dxfId="113" priority="254" stopIfTrue="1">
      <formula>LEN(TRIM(D40))&gt;0</formula>
    </cfRule>
  </conditionalFormatting>
  <conditionalFormatting sqref="D130:G130">
    <cfRule type="notContainsBlanks" dxfId="112" priority="257" stopIfTrue="1">
      <formula>LEN(TRIM(D130))&gt;0</formula>
    </cfRule>
  </conditionalFormatting>
  <conditionalFormatting sqref="D105:H105">
    <cfRule type="notContainsBlanks" dxfId="111" priority="259">
      <formula>LEN(TRIM(D105))&gt;0</formula>
    </cfRule>
  </conditionalFormatting>
  <conditionalFormatting sqref="E79:F79">
    <cfRule type="notContainsBlanks" dxfId="110" priority="323">
      <formula>LEN(TRIM(E79))&gt;0</formula>
    </cfRule>
  </conditionalFormatting>
  <conditionalFormatting sqref="E81:F81">
    <cfRule type="notContainsBlanks" dxfId="109" priority="325">
      <formula>LEN(TRIM(E81))&gt;0</formula>
    </cfRule>
  </conditionalFormatting>
  <conditionalFormatting sqref="E77:F77">
    <cfRule type="notContainsBlanks" dxfId="108" priority="327">
      <formula>LEN(TRIM(E77))&gt;0</formula>
    </cfRule>
  </conditionalFormatting>
  <conditionalFormatting sqref="E70:F70">
    <cfRule type="notContainsBlanks" dxfId="107" priority="332">
      <formula>LEN(TRIM(E70))&gt;0</formula>
    </cfRule>
  </conditionalFormatting>
  <dataValidations count="5">
    <dataValidation type="textLength" errorStyle="warning" imeMode="hiragana" operator="lessThanOrEqual" allowBlank="1" showInputMessage="1" showErrorMessage="1" sqref="D7:G8">
      <formula1>20</formula1>
    </dataValidation>
    <dataValidation type="textLength" allowBlank="1" showErrorMessage="1" error="印刷後、自署にて署名をお願いします" sqref="D18:G18">
      <formula1>1</formula1>
      <formula2>1</formula2>
    </dataValidation>
    <dataValidation type="date" operator="lessThanOrEqual" allowBlank="1" showInputMessage="1" showErrorMessage="1" sqref="F9:G9">
      <formula1>#REF!</formula1>
    </dataValidation>
    <dataValidation type="date" operator="lessThanOrEqual" allowBlank="1" showInputMessage="1" showErrorMessage="1" sqref="F5:G6">
      <formula1>#REF!</formula1>
    </dataValidation>
    <dataValidation type="textLength" operator="equal" allowBlank="1" showInputMessage="1" showErrorMessage="1" error="最初の000も含めた１０桁の被保険者番号を入力してください_x000a_" sqref="D2:H2">
      <formula1>10</formula1>
    </dataValidation>
  </dataValidations>
  <hyperlinks>
    <hyperlink ref="J137" location="'意見書（１面）'!A1" display="意見書（１面）へ"/>
    <hyperlink ref="J138" location="'意見書（２面）'!A1" display="意見書（２面）へ"/>
  </hyperlinks>
  <pageMargins left="0.7" right="0.7" top="0.75" bottom="0.75" header="0.3" footer="0.3"/>
  <pageSetup paperSize="9" scale="57" orientation="portrait" r:id="rId1"/>
  <rowBreaks count="1" manualBreakCount="1">
    <brk id="4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164" r:id="rId4" name="Check Box 68">
              <controlPr locked="0" defaultSize="0" autoFill="0" autoLine="0" autoPict="0">
                <anchor moveWithCells="1">
                  <from>
                    <xdr:col>3</xdr:col>
                    <xdr:colOff>9525</xdr:colOff>
                    <xdr:row>42</xdr:row>
                    <xdr:rowOff>57150</xdr:rowOff>
                  </from>
                  <to>
                    <xdr:col>4</xdr:col>
                    <xdr:colOff>466725</xdr:colOff>
                    <xdr:row>43</xdr:row>
                    <xdr:rowOff>47625</xdr:rowOff>
                  </to>
                </anchor>
              </controlPr>
            </control>
          </mc:Choice>
        </mc:AlternateContent>
        <mc:AlternateContent xmlns:mc="http://schemas.openxmlformats.org/markup-compatibility/2006">
          <mc:Choice Requires="x14">
            <control shapeId="4165" r:id="rId5" name="Check Box 69">
              <controlPr locked="0" defaultSize="0" autoFill="0" autoLine="0" autoPict="0">
                <anchor moveWithCells="1">
                  <from>
                    <xdr:col>4</xdr:col>
                    <xdr:colOff>514350</xdr:colOff>
                    <xdr:row>42</xdr:row>
                    <xdr:rowOff>57150</xdr:rowOff>
                  </from>
                  <to>
                    <xdr:col>6</xdr:col>
                    <xdr:colOff>247650</xdr:colOff>
                    <xdr:row>43</xdr:row>
                    <xdr:rowOff>47625</xdr:rowOff>
                  </to>
                </anchor>
              </controlPr>
            </control>
          </mc:Choice>
        </mc:AlternateContent>
        <mc:AlternateContent xmlns:mc="http://schemas.openxmlformats.org/markup-compatibility/2006">
          <mc:Choice Requires="x14">
            <control shapeId="4166" r:id="rId6" name="Check Box 70">
              <controlPr locked="0" defaultSize="0" autoFill="0" autoLine="0" autoPict="0">
                <anchor moveWithCells="1">
                  <from>
                    <xdr:col>6</xdr:col>
                    <xdr:colOff>266700</xdr:colOff>
                    <xdr:row>42</xdr:row>
                    <xdr:rowOff>57150</xdr:rowOff>
                  </from>
                  <to>
                    <xdr:col>7</xdr:col>
                    <xdr:colOff>723900</xdr:colOff>
                    <xdr:row>43</xdr:row>
                    <xdr:rowOff>47625</xdr:rowOff>
                  </to>
                </anchor>
              </controlPr>
            </control>
          </mc:Choice>
        </mc:AlternateContent>
        <mc:AlternateContent xmlns:mc="http://schemas.openxmlformats.org/markup-compatibility/2006">
          <mc:Choice Requires="x14">
            <control shapeId="4167" r:id="rId7" name="Check Box 71">
              <controlPr locked="0" defaultSize="0" autoFill="0" autoLine="0" autoPict="0">
                <anchor moveWithCells="1">
                  <from>
                    <xdr:col>3</xdr:col>
                    <xdr:colOff>9525</xdr:colOff>
                    <xdr:row>43</xdr:row>
                    <xdr:rowOff>38100</xdr:rowOff>
                  </from>
                  <to>
                    <xdr:col>4</xdr:col>
                    <xdr:colOff>466725</xdr:colOff>
                    <xdr:row>44</xdr:row>
                    <xdr:rowOff>28575</xdr:rowOff>
                  </to>
                </anchor>
              </controlPr>
            </control>
          </mc:Choice>
        </mc:AlternateContent>
        <mc:AlternateContent xmlns:mc="http://schemas.openxmlformats.org/markup-compatibility/2006">
          <mc:Choice Requires="x14">
            <control shapeId="4168" r:id="rId8" name="Check Box 72">
              <controlPr locked="0" defaultSize="0" autoFill="0" autoLine="0" autoPict="0">
                <anchor moveWithCells="1">
                  <from>
                    <xdr:col>4</xdr:col>
                    <xdr:colOff>514350</xdr:colOff>
                    <xdr:row>43</xdr:row>
                    <xdr:rowOff>38100</xdr:rowOff>
                  </from>
                  <to>
                    <xdr:col>6</xdr:col>
                    <xdr:colOff>247650</xdr:colOff>
                    <xdr:row>44</xdr:row>
                    <xdr:rowOff>28575</xdr:rowOff>
                  </to>
                </anchor>
              </controlPr>
            </control>
          </mc:Choice>
        </mc:AlternateContent>
        <mc:AlternateContent xmlns:mc="http://schemas.openxmlformats.org/markup-compatibility/2006">
          <mc:Choice Requires="x14">
            <control shapeId="4169" r:id="rId9" name="Check Box 73">
              <controlPr locked="0" defaultSize="0" autoFill="0" autoLine="0" autoPict="0">
                <anchor moveWithCells="1">
                  <from>
                    <xdr:col>6</xdr:col>
                    <xdr:colOff>266700</xdr:colOff>
                    <xdr:row>43</xdr:row>
                    <xdr:rowOff>38100</xdr:rowOff>
                  </from>
                  <to>
                    <xdr:col>7</xdr:col>
                    <xdr:colOff>723900</xdr:colOff>
                    <xdr:row>44</xdr:row>
                    <xdr:rowOff>28575</xdr:rowOff>
                  </to>
                </anchor>
              </controlPr>
            </control>
          </mc:Choice>
        </mc:AlternateContent>
        <mc:AlternateContent xmlns:mc="http://schemas.openxmlformats.org/markup-compatibility/2006">
          <mc:Choice Requires="x14">
            <control shapeId="4170" r:id="rId10" name="Check Box 74">
              <controlPr locked="0" defaultSize="0" autoFill="0" autoLine="0" autoPict="0">
                <anchor moveWithCells="1">
                  <from>
                    <xdr:col>3</xdr:col>
                    <xdr:colOff>9525</xdr:colOff>
                    <xdr:row>44</xdr:row>
                    <xdr:rowOff>9525</xdr:rowOff>
                  </from>
                  <to>
                    <xdr:col>4</xdr:col>
                    <xdr:colOff>466725</xdr:colOff>
                    <xdr:row>45</xdr:row>
                    <xdr:rowOff>0</xdr:rowOff>
                  </to>
                </anchor>
              </controlPr>
            </control>
          </mc:Choice>
        </mc:AlternateContent>
        <mc:AlternateContent xmlns:mc="http://schemas.openxmlformats.org/markup-compatibility/2006">
          <mc:Choice Requires="x14">
            <control shapeId="4171" r:id="rId11" name="Check Box 75">
              <controlPr locked="0" defaultSize="0" autoFill="0" autoLine="0" autoPict="0">
                <anchor moveWithCells="1">
                  <from>
                    <xdr:col>3</xdr:col>
                    <xdr:colOff>9525</xdr:colOff>
                    <xdr:row>45</xdr:row>
                    <xdr:rowOff>0</xdr:rowOff>
                  </from>
                  <to>
                    <xdr:col>4</xdr:col>
                    <xdr:colOff>552450</xdr:colOff>
                    <xdr:row>45</xdr:row>
                    <xdr:rowOff>200025</xdr:rowOff>
                  </to>
                </anchor>
              </controlPr>
            </control>
          </mc:Choice>
        </mc:AlternateContent>
        <mc:AlternateContent xmlns:mc="http://schemas.openxmlformats.org/markup-compatibility/2006">
          <mc:Choice Requires="x14">
            <control shapeId="4172" r:id="rId12" name="Check Box 76">
              <controlPr locked="0" defaultSize="0" autoFill="0" autoLine="0" autoPict="0">
                <anchor moveWithCells="1">
                  <from>
                    <xdr:col>4</xdr:col>
                    <xdr:colOff>514350</xdr:colOff>
                    <xdr:row>45</xdr:row>
                    <xdr:rowOff>0</xdr:rowOff>
                  </from>
                  <to>
                    <xdr:col>6</xdr:col>
                    <xdr:colOff>333375</xdr:colOff>
                    <xdr:row>45</xdr:row>
                    <xdr:rowOff>200025</xdr:rowOff>
                  </to>
                </anchor>
              </controlPr>
            </control>
          </mc:Choice>
        </mc:AlternateContent>
        <mc:AlternateContent xmlns:mc="http://schemas.openxmlformats.org/markup-compatibility/2006">
          <mc:Choice Requires="x14">
            <control shapeId="4173" r:id="rId13" name="Check Box 77">
              <controlPr locked="0" defaultSize="0" autoFill="0" autoLine="0" autoPict="0">
                <anchor moveWithCells="1">
                  <from>
                    <xdr:col>3</xdr:col>
                    <xdr:colOff>9525</xdr:colOff>
                    <xdr:row>46</xdr:row>
                    <xdr:rowOff>9525</xdr:rowOff>
                  </from>
                  <to>
                    <xdr:col>6</xdr:col>
                    <xdr:colOff>552450</xdr:colOff>
                    <xdr:row>46</xdr:row>
                    <xdr:rowOff>200025</xdr:rowOff>
                  </to>
                </anchor>
              </controlPr>
            </control>
          </mc:Choice>
        </mc:AlternateContent>
        <mc:AlternateContent xmlns:mc="http://schemas.openxmlformats.org/markup-compatibility/2006">
          <mc:Choice Requires="x14">
            <control shapeId="4174" r:id="rId14" name="Check Box 78">
              <controlPr locked="0" defaultSize="0" autoFill="0" autoLine="0" autoPict="0">
                <anchor moveWithCells="1">
                  <from>
                    <xdr:col>4</xdr:col>
                    <xdr:colOff>514350</xdr:colOff>
                    <xdr:row>44</xdr:row>
                    <xdr:rowOff>9525</xdr:rowOff>
                  </from>
                  <to>
                    <xdr:col>6</xdr:col>
                    <xdr:colOff>247650</xdr:colOff>
                    <xdr:row>45</xdr:row>
                    <xdr:rowOff>0</xdr:rowOff>
                  </to>
                </anchor>
              </controlPr>
            </control>
          </mc:Choice>
        </mc:AlternateContent>
        <mc:AlternateContent xmlns:mc="http://schemas.openxmlformats.org/markup-compatibility/2006">
          <mc:Choice Requires="x14">
            <control shapeId="4175" r:id="rId15" name="Check Box 79">
              <controlPr locked="0" defaultSize="0" autoFill="0" autoLine="0" autoPict="0">
                <anchor moveWithCells="1">
                  <from>
                    <xdr:col>6</xdr:col>
                    <xdr:colOff>266700</xdr:colOff>
                    <xdr:row>44</xdr:row>
                    <xdr:rowOff>9525</xdr:rowOff>
                  </from>
                  <to>
                    <xdr:col>7</xdr:col>
                    <xdr:colOff>723900</xdr:colOff>
                    <xdr:row>45</xdr:row>
                    <xdr:rowOff>0</xdr:rowOff>
                  </to>
                </anchor>
              </controlPr>
            </control>
          </mc:Choice>
        </mc:AlternateContent>
        <mc:AlternateContent xmlns:mc="http://schemas.openxmlformats.org/markup-compatibility/2006">
          <mc:Choice Requires="x14">
            <control shapeId="4176" r:id="rId16" name="Check Box 80">
              <controlPr locked="0" defaultSize="0" autoFill="0" autoLine="0" autoPict="0">
                <anchor moveWithCells="1">
                  <from>
                    <xdr:col>4</xdr:col>
                    <xdr:colOff>180975</xdr:colOff>
                    <xdr:row>56</xdr:row>
                    <xdr:rowOff>38100</xdr:rowOff>
                  </from>
                  <to>
                    <xdr:col>5</xdr:col>
                    <xdr:colOff>400050</xdr:colOff>
                    <xdr:row>57</xdr:row>
                    <xdr:rowOff>19050</xdr:rowOff>
                  </to>
                </anchor>
              </controlPr>
            </control>
          </mc:Choice>
        </mc:AlternateContent>
        <mc:AlternateContent xmlns:mc="http://schemas.openxmlformats.org/markup-compatibility/2006">
          <mc:Choice Requires="x14">
            <control shapeId="4177" r:id="rId17" name="Check Box 81">
              <controlPr locked="0" defaultSize="0" autoFill="0" autoLine="0" autoPict="0">
                <anchor moveWithCells="1">
                  <from>
                    <xdr:col>5</xdr:col>
                    <xdr:colOff>371475</xdr:colOff>
                    <xdr:row>56</xdr:row>
                    <xdr:rowOff>38100</xdr:rowOff>
                  </from>
                  <to>
                    <xdr:col>6</xdr:col>
                    <xdr:colOff>590550</xdr:colOff>
                    <xdr:row>57</xdr:row>
                    <xdr:rowOff>19050</xdr:rowOff>
                  </to>
                </anchor>
              </controlPr>
            </control>
          </mc:Choice>
        </mc:AlternateContent>
        <mc:AlternateContent xmlns:mc="http://schemas.openxmlformats.org/markup-compatibility/2006">
          <mc:Choice Requires="x14">
            <control shapeId="4178" r:id="rId18" name="Check Box 82">
              <controlPr locked="0" defaultSize="0" autoFill="0" autoLine="0" autoPict="0">
                <anchor moveWithCells="1">
                  <from>
                    <xdr:col>7</xdr:col>
                    <xdr:colOff>0</xdr:colOff>
                    <xdr:row>56</xdr:row>
                    <xdr:rowOff>38100</xdr:rowOff>
                  </from>
                  <to>
                    <xdr:col>7</xdr:col>
                    <xdr:colOff>933450</xdr:colOff>
                    <xdr:row>57</xdr:row>
                    <xdr:rowOff>19050</xdr:rowOff>
                  </to>
                </anchor>
              </controlPr>
            </control>
          </mc:Choice>
        </mc:AlternateContent>
        <mc:AlternateContent xmlns:mc="http://schemas.openxmlformats.org/markup-compatibility/2006">
          <mc:Choice Requires="x14">
            <control shapeId="4180" r:id="rId19" name="Check Box 84">
              <controlPr locked="0" defaultSize="0" autoFill="0" autoLine="0" autoPict="0">
                <anchor moveWithCells="1">
                  <from>
                    <xdr:col>4</xdr:col>
                    <xdr:colOff>180975</xdr:colOff>
                    <xdr:row>57</xdr:row>
                    <xdr:rowOff>19050</xdr:rowOff>
                  </from>
                  <to>
                    <xdr:col>5</xdr:col>
                    <xdr:colOff>400050</xdr:colOff>
                    <xdr:row>58</xdr:row>
                    <xdr:rowOff>19050</xdr:rowOff>
                  </to>
                </anchor>
              </controlPr>
            </control>
          </mc:Choice>
        </mc:AlternateContent>
        <mc:AlternateContent xmlns:mc="http://schemas.openxmlformats.org/markup-compatibility/2006">
          <mc:Choice Requires="x14">
            <control shapeId="4181" r:id="rId20" name="Check Box 85">
              <controlPr locked="0" defaultSize="0" autoFill="0" autoLine="0" autoPict="0">
                <anchor moveWithCells="1">
                  <from>
                    <xdr:col>7</xdr:col>
                    <xdr:colOff>0</xdr:colOff>
                    <xdr:row>57</xdr:row>
                    <xdr:rowOff>19050</xdr:rowOff>
                  </from>
                  <to>
                    <xdr:col>7</xdr:col>
                    <xdr:colOff>933450</xdr:colOff>
                    <xdr:row>58</xdr:row>
                    <xdr:rowOff>19050</xdr:rowOff>
                  </to>
                </anchor>
              </controlPr>
            </control>
          </mc:Choice>
        </mc:AlternateContent>
        <mc:AlternateContent xmlns:mc="http://schemas.openxmlformats.org/markup-compatibility/2006">
          <mc:Choice Requires="x14">
            <control shapeId="4185" r:id="rId21" name="Check Box 89">
              <controlPr locked="0" defaultSize="0" autoFill="0" autoLine="0" autoPict="0">
                <anchor moveWithCells="1">
                  <from>
                    <xdr:col>5</xdr:col>
                    <xdr:colOff>371475</xdr:colOff>
                    <xdr:row>57</xdr:row>
                    <xdr:rowOff>19050</xdr:rowOff>
                  </from>
                  <to>
                    <xdr:col>6</xdr:col>
                    <xdr:colOff>590550</xdr:colOff>
                    <xdr:row>58</xdr:row>
                    <xdr:rowOff>19050</xdr:rowOff>
                  </to>
                </anchor>
              </controlPr>
            </control>
          </mc:Choice>
        </mc:AlternateContent>
        <mc:AlternateContent xmlns:mc="http://schemas.openxmlformats.org/markup-compatibility/2006">
          <mc:Choice Requires="x14">
            <control shapeId="4182" r:id="rId22" name="Check Box 86">
              <controlPr locked="0" defaultSize="0" autoFill="0" autoLine="0" autoPict="0">
                <anchor moveWithCells="1">
                  <from>
                    <xdr:col>4</xdr:col>
                    <xdr:colOff>180975</xdr:colOff>
                    <xdr:row>57</xdr:row>
                    <xdr:rowOff>276225</xdr:rowOff>
                  </from>
                  <to>
                    <xdr:col>5</xdr:col>
                    <xdr:colOff>342900</xdr:colOff>
                    <xdr:row>58</xdr:row>
                    <xdr:rowOff>247650</xdr:rowOff>
                  </to>
                </anchor>
              </controlPr>
            </control>
          </mc:Choice>
        </mc:AlternateContent>
        <mc:AlternateContent xmlns:mc="http://schemas.openxmlformats.org/markup-compatibility/2006">
          <mc:Choice Requires="x14">
            <control shapeId="4183" r:id="rId23" name="Check Box 87">
              <controlPr locked="0" defaultSize="0" autoFill="0" autoLine="0" autoPict="0">
                <anchor moveWithCells="1">
                  <from>
                    <xdr:col>5</xdr:col>
                    <xdr:colOff>371475</xdr:colOff>
                    <xdr:row>58</xdr:row>
                    <xdr:rowOff>0</xdr:rowOff>
                  </from>
                  <to>
                    <xdr:col>6</xdr:col>
                    <xdr:colOff>533400</xdr:colOff>
                    <xdr:row>58</xdr:row>
                    <xdr:rowOff>247650</xdr:rowOff>
                  </to>
                </anchor>
              </controlPr>
            </control>
          </mc:Choice>
        </mc:AlternateContent>
        <mc:AlternateContent xmlns:mc="http://schemas.openxmlformats.org/markup-compatibility/2006">
          <mc:Choice Requires="x14">
            <control shapeId="4184" r:id="rId24" name="Check Box 88">
              <controlPr locked="0" defaultSize="0" autoFill="0" autoLine="0" autoPict="0">
                <anchor moveWithCells="1">
                  <from>
                    <xdr:col>7</xdr:col>
                    <xdr:colOff>0</xdr:colOff>
                    <xdr:row>57</xdr:row>
                    <xdr:rowOff>266700</xdr:rowOff>
                  </from>
                  <to>
                    <xdr:col>7</xdr:col>
                    <xdr:colOff>590550</xdr:colOff>
                    <xdr:row>58</xdr:row>
                    <xdr:rowOff>247650</xdr:rowOff>
                  </to>
                </anchor>
              </controlPr>
            </control>
          </mc:Choice>
        </mc:AlternateContent>
        <mc:AlternateContent xmlns:mc="http://schemas.openxmlformats.org/markup-compatibility/2006">
          <mc:Choice Requires="x14">
            <control shapeId="4186" r:id="rId25" name="Check Box 90">
              <controlPr locked="0" defaultSize="0" autoFill="0" autoLine="0" autoPict="0">
                <anchor moveWithCells="1">
                  <from>
                    <xdr:col>3</xdr:col>
                    <xdr:colOff>0</xdr:colOff>
                    <xdr:row>57</xdr:row>
                    <xdr:rowOff>266700</xdr:rowOff>
                  </from>
                  <to>
                    <xdr:col>4</xdr:col>
                    <xdr:colOff>161925</xdr:colOff>
                    <xdr:row>58</xdr:row>
                    <xdr:rowOff>247650</xdr:rowOff>
                  </to>
                </anchor>
              </controlPr>
            </control>
          </mc:Choice>
        </mc:AlternateContent>
        <mc:AlternateContent xmlns:mc="http://schemas.openxmlformats.org/markup-compatibility/2006">
          <mc:Choice Requires="x14">
            <control shapeId="4187" r:id="rId26" name="Check Box 91">
              <controlPr locked="0" defaultSize="0" autoFill="0" autoLine="0" autoPict="0">
                <anchor moveWithCells="1">
                  <from>
                    <xdr:col>3</xdr:col>
                    <xdr:colOff>0</xdr:colOff>
                    <xdr:row>56</xdr:row>
                    <xdr:rowOff>38100</xdr:rowOff>
                  </from>
                  <to>
                    <xdr:col>4</xdr:col>
                    <xdr:colOff>219075</xdr:colOff>
                    <xdr:row>57</xdr:row>
                    <xdr:rowOff>19050</xdr:rowOff>
                  </to>
                </anchor>
              </controlPr>
            </control>
          </mc:Choice>
        </mc:AlternateContent>
        <mc:AlternateContent xmlns:mc="http://schemas.openxmlformats.org/markup-compatibility/2006">
          <mc:Choice Requires="x14">
            <control shapeId="4188" r:id="rId27" name="Check Box 92">
              <controlPr locked="0" defaultSize="0" autoFill="0" autoLine="0" autoPict="0">
                <anchor moveWithCells="1">
                  <from>
                    <xdr:col>3</xdr:col>
                    <xdr:colOff>9525</xdr:colOff>
                    <xdr:row>26</xdr:row>
                    <xdr:rowOff>47625</xdr:rowOff>
                  </from>
                  <to>
                    <xdr:col>3</xdr:col>
                    <xdr:colOff>666750</xdr:colOff>
                    <xdr:row>26</xdr:row>
                    <xdr:rowOff>266700</xdr:rowOff>
                  </to>
                </anchor>
              </controlPr>
            </control>
          </mc:Choice>
        </mc:AlternateContent>
        <mc:AlternateContent xmlns:mc="http://schemas.openxmlformats.org/markup-compatibility/2006">
          <mc:Choice Requires="x14">
            <control shapeId="4189" r:id="rId28" name="Check Box 93">
              <controlPr locked="0" defaultSize="0" autoFill="0" autoLine="0" autoPict="0">
                <anchor moveWithCells="1">
                  <from>
                    <xdr:col>4</xdr:col>
                    <xdr:colOff>123825</xdr:colOff>
                    <xdr:row>26</xdr:row>
                    <xdr:rowOff>47625</xdr:rowOff>
                  </from>
                  <to>
                    <xdr:col>5</xdr:col>
                    <xdr:colOff>171450</xdr:colOff>
                    <xdr:row>26</xdr:row>
                    <xdr:rowOff>266700</xdr:rowOff>
                  </to>
                </anchor>
              </controlPr>
            </control>
          </mc:Choice>
        </mc:AlternateContent>
        <mc:AlternateContent xmlns:mc="http://schemas.openxmlformats.org/markup-compatibility/2006">
          <mc:Choice Requires="x14">
            <control shapeId="4190" r:id="rId29" name="Check Box 94">
              <controlPr locked="0" defaultSize="0" autoFill="0" autoLine="0" autoPict="0">
                <anchor moveWithCells="1">
                  <from>
                    <xdr:col>5</xdr:col>
                    <xdr:colOff>304800</xdr:colOff>
                    <xdr:row>26</xdr:row>
                    <xdr:rowOff>47625</xdr:rowOff>
                  </from>
                  <to>
                    <xdr:col>6</xdr:col>
                    <xdr:colOff>666750</xdr:colOff>
                    <xdr:row>26</xdr:row>
                    <xdr:rowOff>266700</xdr:rowOff>
                  </to>
                </anchor>
              </controlPr>
            </control>
          </mc:Choice>
        </mc:AlternateContent>
        <mc:AlternateContent xmlns:mc="http://schemas.openxmlformats.org/markup-compatibility/2006">
          <mc:Choice Requires="x14">
            <control shapeId="4191" r:id="rId30" name="Check Box 95">
              <controlPr locked="0" defaultSize="0" autoFill="0" autoLine="0" autoPict="0">
                <anchor moveWithCells="1">
                  <from>
                    <xdr:col>7</xdr:col>
                    <xdr:colOff>9525</xdr:colOff>
                    <xdr:row>26</xdr:row>
                    <xdr:rowOff>47625</xdr:rowOff>
                  </from>
                  <to>
                    <xdr:col>8</xdr:col>
                    <xdr:colOff>142875</xdr:colOff>
                    <xdr:row>26</xdr:row>
                    <xdr:rowOff>266700</xdr:rowOff>
                  </to>
                </anchor>
              </controlPr>
            </control>
          </mc:Choice>
        </mc:AlternateContent>
        <mc:AlternateContent xmlns:mc="http://schemas.openxmlformats.org/markup-compatibility/2006">
          <mc:Choice Requires="x14">
            <control shapeId="4192" r:id="rId31" name="Check Box 96">
              <controlPr locked="0" defaultSize="0" autoFill="0" autoLine="0" autoPict="0">
                <anchor moveWithCells="1">
                  <from>
                    <xdr:col>3</xdr:col>
                    <xdr:colOff>9525</xdr:colOff>
                    <xdr:row>27</xdr:row>
                    <xdr:rowOff>47625</xdr:rowOff>
                  </from>
                  <to>
                    <xdr:col>4</xdr:col>
                    <xdr:colOff>104775</xdr:colOff>
                    <xdr:row>27</xdr:row>
                    <xdr:rowOff>266700</xdr:rowOff>
                  </to>
                </anchor>
              </controlPr>
            </control>
          </mc:Choice>
        </mc:AlternateContent>
        <mc:AlternateContent xmlns:mc="http://schemas.openxmlformats.org/markup-compatibility/2006">
          <mc:Choice Requires="x14">
            <control shapeId="4193" r:id="rId32" name="Check Box 97">
              <controlPr locked="0" defaultSize="0" autoFill="0" autoLine="0" autoPict="0">
                <anchor moveWithCells="1">
                  <from>
                    <xdr:col>4</xdr:col>
                    <xdr:colOff>123825</xdr:colOff>
                    <xdr:row>27</xdr:row>
                    <xdr:rowOff>47625</xdr:rowOff>
                  </from>
                  <to>
                    <xdr:col>5</xdr:col>
                    <xdr:colOff>485775</xdr:colOff>
                    <xdr:row>27</xdr:row>
                    <xdr:rowOff>266700</xdr:rowOff>
                  </to>
                </anchor>
              </controlPr>
            </control>
          </mc:Choice>
        </mc:AlternateContent>
        <mc:AlternateContent xmlns:mc="http://schemas.openxmlformats.org/markup-compatibility/2006">
          <mc:Choice Requires="x14">
            <control shapeId="4194" r:id="rId33" name="Check Box 98">
              <controlPr locked="0" defaultSize="0" autoFill="0" autoLine="0" autoPict="0">
                <anchor moveWithCells="1">
                  <from>
                    <xdr:col>5</xdr:col>
                    <xdr:colOff>304800</xdr:colOff>
                    <xdr:row>27</xdr:row>
                    <xdr:rowOff>47625</xdr:rowOff>
                  </from>
                  <to>
                    <xdr:col>6</xdr:col>
                    <xdr:colOff>666750</xdr:colOff>
                    <xdr:row>27</xdr:row>
                    <xdr:rowOff>266700</xdr:rowOff>
                  </to>
                </anchor>
              </controlPr>
            </control>
          </mc:Choice>
        </mc:AlternateContent>
        <mc:AlternateContent xmlns:mc="http://schemas.openxmlformats.org/markup-compatibility/2006">
          <mc:Choice Requires="x14">
            <control shapeId="4195" r:id="rId34" name="Check Box 99">
              <controlPr locked="0" defaultSize="0" autoFill="0" autoLine="0" autoPict="0">
                <anchor moveWithCells="1">
                  <from>
                    <xdr:col>4</xdr:col>
                    <xdr:colOff>123825</xdr:colOff>
                    <xdr:row>28</xdr:row>
                    <xdr:rowOff>0</xdr:rowOff>
                  </from>
                  <to>
                    <xdr:col>5</xdr:col>
                    <xdr:colOff>266700</xdr:colOff>
                    <xdr:row>28</xdr:row>
                    <xdr:rowOff>219075</xdr:rowOff>
                  </to>
                </anchor>
              </controlPr>
            </control>
          </mc:Choice>
        </mc:AlternateContent>
        <mc:AlternateContent xmlns:mc="http://schemas.openxmlformats.org/markup-compatibility/2006">
          <mc:Choice Requires="x14">
            <control shapeId="4196" r:id="rId35" name="Check Box 100">
              <controlPr locked="0" defaultSize="0" autoFill="0" autoLine="0" autoPict="0">
                <anchor moveWithCells="1">
                  <from>
                    <xdr:col>5</xdr:col>
                    <xdr:colOff>304800</xdr:colOff>
                    <xdr:row>28</xdr:row>
                    <xdr:rowOff>0</xdr:rowOff>
                  </from>
                  <to>
                    <xdr:col>6</xdr:col>
                    <xdr:colOff>666750</xdr:colOff>
                    <xdr:row>28</xdr:row>
                    <xdr:rowOff>219075</xdr:rowOff>
                  </to>
                </anchor>
              </controlPr>
            </control>
          </mc:Choice>
        </mc:AlternateContent>
        <mc:AlternateContent xmlns:mc="http://schemas.openxmlformats.org/markup-compatibility/2006">
          <mc:Choice Requires="x14">
            <control shapeId="4197" r:id="rId36" name="Check Box 101">
              <controlPr locked="0" defaultSize="0" autoFill="0" autoLine="0" autoPict="0">
                <anchor moveWithCells="1">
                  <from>
                    <xdr:col>7</xdr:col>
                    <xdr:colOff>9525</xdr:colOff>
                    <xdr:row>28</xdr:row>
                    <xdr:rowOff>0</xdr:rowOff>
                  </from>
                  <to>
                    <xdr:col>8</xdr:col>
                    <xdr:colOff>142875</xdr:colOff>
                    <xdr:row>28</xdr:row>
                    <xdr:rowOff>219075</xdr:rowOff>
                  </to>
                </anchor>
              </controlPr>
            </control>
          </mc:Choice>
        </mc:AlternateContent>
        <mc:AlternateContent xmlns:mc="http://schemas.openxmlformats.org/markup-compatibility/2006">
          <mc:Choice Requires="x14">
            <control shapeId="4198" r:id="rId37" name="Check Box 102">
              <controlPr locked="0" defaultSize="0" autoFill="0" autoLine="0" autoPict="0">
                <anchor moveWithCells="1">
                  <from>
                    <xdr:col>3</xdr:col>
                    <xdr:colOff>9525</xdr:colOff>
                    <xdr:row>28</xdr:row>
                    <xdr:rowOff>276225</xdr:rowOff>
                  </from>
                  <to>
                    <xdr:col>3</xdr:col>
                    <xdr:colOff>647700</xdr:colOff>
                    <xdr:row>29</xdr:row>
                    <xdr:rowOff>152400</xdr:rowOff>
                  </to>
                </anchor>
              </controlPr>
            </control>
          </mc:Choice>
        </mc:AlternateContent>
        <mc:AlternateContent xmlns:mc="http://schemas.openxmlformats.org/markup-compatibility/2006">
          <mc:Choice Requires="x14">
            <control shapeId="4199" r:id="rId38" name="Check Box 103">
              <controlPr locked="0" defaultSize="0" autoFill="0" autoLine="0" autoPict="0">
                <anchor moveWithCells="1">
                  <from>
                    <xdr:col>7</xdr:col>
                    <xdr:colOff>9525</xdr:colOff>
                    <xdr:row>27</xdr:row>
                    <xdr:rowOff>47625</xdr:rowOff>
                  </from>
                  <to>
                    <xdr:col>8</xdr:col>
                    <xdr:colOff>142875</xdr:colOff>
                    <xdr:row>27</xdr:row>
                    <xdr:rowOff>266700</xdr:rowOff>
                  </to>
                </anchor>
              </controlPr>
            </control>
          </mc:Choice>
        </mc:AlternateContent>
        <mc:AlternateContent xmlns:mc="http://schemas.openxmlformats.org/markup-compatibility/2006">
          <mc:Choice Requires="x14">
            <control shapeId="4200" r:id="rId39" name="Check Box 104">
              <controlPr locked="0" defaultSize="0" autoFill="0" autoLine="0" autoPict="0">
                <anchor moveWithCells="1">
                  <from>
                    <xdr:col>3</xdr:col>
                    <xdr:colOff>9525</xdr:colOff>
                    <xdr:row>28</xdr:row>
                    <xdr:rowOff>0</xdr:rowOff>
                  </from>
                  <to>
                    <xdr:col>4</xdr:col>
                    <xdr:colOff>19050</xdr:colOff>
                    <xdr:row>28</xdr:row>
                    <xdr:rowOff>219075</xdr:rowOff>
                  </to>
                </anchor>
              </controlPr>
            </control>
          </mc:Choice>
        </mc:AlternateContent>
        <mc:AlternateContent xmlns:mc="http://schemas.openxmlformats.org/markup-compatibility/2006">
          <mc:Choice Requires="x14">
            <control shapeId="4207" r:id="rId40" name="Check Box 111">
              <controlPr locked="0" defaultSize="0" autoFill="0" autoLine="0" autoPict="0">
                <anchor moveWithCells="1">
                  <from>
                    <xdr:col>3</xdr:col>
                    <xdr:colOff>9525</xdr:colOff>
                    <xdr:row>95</xdr:row>
                    <xdr:rowOff>66675</xdr:rowOff>
                  </from>
                  <to>
                    <xdr:col>4</xdr:col>
                    <xdr:colOff>114300</xdr:colOff>
                    <xdr:row>95</xdr:row>
                    <xdr:rowOff>333375</xdr:rowOff>
                  </to>
                </anchor>
              </controlPr>
            </control>
          </mc:Choice>
        </mc:AlternateContent>
        <mc:AlternateContent xmlns:mc="http://schemas.openxmlformats.org/markup-compatibility/2006">
          <mc:Choice Requires="x14">
            <control shapeId="4209" r:id="rId41" name="Check Box 113">
              <controlPr locked="0" defaultSize="0" autoFill="0" autoLine="0" autoPict="0">
                <anchor moveWithCells="1">
                  <from>
                    <xdr:col>6</xdr:col>
                    <xdr:colOff>95250</xdr:colOff>
                    <xdr:row>95</xdr:row>
                    <xdr:rowOff>66675</xdr:rowOff>
                  </from>
                  <to>
                    <xdr:col>7</xdr:col>
                    <xdr:colOff>200025</xdr:colOff>
                    <xdr:row>95</xdr:row>
                    <xdr:rowOff>333375</xdr:rowOff>
                  </to>
                </anchor>
              </controlPr>
            </control>
          </mc:Choice>
        </mc:AlternateContent>
        <mc:AlternateContent xmlns:mc="http://schemas.openxmlformats.org/markup-compatibility/2006">
          <mc:Choice Requires="x14">
            <control shapeId="4213" r:id="rId42" name="Check Box 117">
              <controlPr locked="0" defaultSize="0" autoFill="0" autoLine="0" autoPict="0">
                <anchor moveWithCells="1">
                  <from>
                    <xdr:col>4</xdr:col>
                    <xdr:colOff>171450</xdr:colOff>
                    <xdr:row>100</xdr:row>
                    <xdr:rowOff>38100</xdr:rowOff>
                  </from>
                  <to>
                    <xdr:col>5</xdr:col>
                    <xdr:colOff>685800</xdr:colOff>
                    <xdr:row>101</xdr:row>
                    <xdr:rowOff>47625</xdr:rowOff>
                  </to>
                </anchor>
              </controlPr>
            </control>
          </mc:Choice>
        </mc:AlternateContent>
        <mc:AlternateContent xmlns:mc="http://schemas.openxmlformats.org/markup-compatibility/2006">
          <mc:Choice Requires="x14">
            <control shapeId="4214" r:id="rId43" name="Check Box 118">
              <controlPr locked="0" defaultSize="0" autoFill="0" autoLine="0" autoPict="0">
                <anchor moveWithCells="1">
                  <from>
                    <xdr:col>6</xdr:col>
                    <xdr:colOff>314325</xdr:colOff>
                    <xdr:row>100</xdr:row>
                    <xdr:rowOff>28575</xdr:rowOff>
                  </from>
                  <to>
                    <xdr:col>7</xdr:col>
                    <xdr:colOff>828675</xdr:colOff>
                    <xdr:row>101</xdr:row>
                    <xdr:rowOff>38100</xdr:rowOff>
                  </to>
                </anchor>
              </controlPr>
            </control>
          </mc:Choice>
        </mc:AlternateContent>
        <mc:AlternateContent xmlns:mc="http://schemas.openxmlformats.org/markup-compatibility/2006">
          <mc:Choice Requires="x14">
            <control shapeId="4216" r:id="rId44" name="Check Box 120">
              <controlPr locked="0" defaultSize="0" autoFill="0" autoLine="0" autoPict="0">
                <anchor moveWithCells="1">
                  <from>
                    <xdr:col>4</xdr:col>
                    <xdr:colOff>171450</xdr:colOff>
                    <xdr:row>101</xdr:row>
                    <xdr:rowOff>19050</xdr:rowOff>
                  </from>
                  <to>
                    <xdr:col>5</xdr:col>
                    <xdr:colOff>676275</xdr:colOff>
                    <xdr:row>102</xdr:row>
                    <xdr:rowOff>47625</xdr:rowOff>
                  </to>
                </anchor>
              </controlPr>
            </control>
          </mc:Choice>
        </mc:AlternateContent>
        <mc:AlternateContent xmlns:mc="http://schemas.openxmlformats.org/markup-compatibility/2006">
          <mc:Choice Requires="x14">
            <control shapeId="4217" r:id="rId45" name="Check Box 121">
              <controlPr locked="0" defaultSize="0" autoFill="0" autoLine="0" autoPict="0">
                <anchor moveWithCells="1">
                  <from>
                    <xdr:col>4</xdr:col>
                    <xdr:colOff>171450</xdr:colOff>
                    <xdr:row>102</xdr:row>
                    <xdr:rowOff>0</xdr:rowOff>
                  </from>
                  <to>
                    <xdr:col>4</xdr:col>
                    <xdr:colOff>676275</xdr:colOff>
                    <xdr:row>103</xdr:row>
                    <xdr:rowOff>28575</xdr:rowOff>
                  </to>
                </anchor>
              </controlPr>
            </control>
          </mc:Choice>
        </mc:AlternateContent>
        <mc:AlternateContent xmlns:mc="http://schemas.openxmlformats.org/markup-compatibility/2006">
          <mc:Choice Requires="x14">
            <control shapeId="4218" r:id="rId46" name="Check Box 122">
              <controlPr locked="0" defaultSize="0" autoFill="0" autoLine="0" autoPict="0">
                <anchor moveWithCells="1">
                  <from>
                    <xdr:col>5</xdr:col>
                    <xdr:colOff>190500</xdr:colOff>
                    <xdr:row>102</xdr:row>
                    <xdr:rowOff>0</xdr:rowOff>
                  </from>
                  <to>
                    <xdr:col>6</xdr:col>
                    <xdr:colOff>219075</xdr:colOff>
                    <xdr:row>103</xdr:row>
                    <xdr:rowOff>19050</xdr:rowOff>
                  </to>
                </anchor>
              </controlPr>
            </control>
          </mc:Choice>
        </mc:AlternateContent>
        <mc:AlternateContent xmlns:mc="http://schemas.openxmlformats.org/markup-compatibility/2006">
          <mc:Choice Requires="x14">
            <control shapeId="4219" r:id="rId47" name="Check Box 123">
              <controlPr locked="0" defaultSize="0" autoFill="0" autoLine="0" autoPict="0">
                <anchor moveWithCells="1">
                  <from>
                    <xdr:col>6</xdr:col>
                    <xdr:colOff>314325</xdr:colOff>
                    <xdr:row>101</xdr:row>
                    <xdr:rowOff>0</xdr:rowOff>
                  </from>
                  <to>
                    <xdr:col>7</xdr:col>
                    <xdr:colOff>819150</xdr:colOff>
                    <xdr:row>102</xdr:row>
                    <xdr:rowOff>19050</xdr:rowOff>
                  </to>
                </anchor>
              </controlPr>
            </control>
          </mc:Choice>
        </mc:AlternateContent>
        <mc:AlternateContent xmlns:mc="http://schemas.openxmlformats.org/markup-compatibility/2006">
          <mc:Choice Requires="x14">
            <control shapeId="4210" r:id="rId48" name="Check Box 114">
              <controlPr locked="0" defaultSize="0" autoFill="0" autoLine="0" autoPict="0">
                <anchor moveWithCells="1">
                  <from>
                    <xdr:col>4</xdr:col>
                    <xdr:colOff>171450</xdr:colOff>
                    <xdr:row>99</xdr:row>
                    <xdr:rowOff>9525</xdr:rowOff>
                  </from>
                  <to>
                    <xdr:col>5</xdr:col>
                    <xdr:colOff>676275</xdr:colOff>
                    <xdr:row>100</xdr:row>
                    <xdr:rowOff>38100</xdr:rowOff>
                  </to>
                </anchor>
              </controlPr>
            </control>
          </mc:Choice>
        </mc:AlternateContent>
        <mc:AlternateContent xmlns:mc="http://schemas.openxmlformats.org/markup-compatibility/2006">
          <mc:Choice Requires="x14">
            <control shapeId="4211" r:id="rId49" name="Check Box 115">
              <controlPr locked="0" defaultSize="0" autoFill="0" autoLine="0" autoPict="0">
                <anchor moveWithCells="1">
                  <from>
                    <xdr:col>6</xdr:col>
                    <xdr:colOff>314325</xdr:colOff>
                    <xdr:row>99</xdr:row>
                    <xdr:rowOff>9525</xdr:rowOff>
                  </from>
                  <to>
                    <xdr:col>7</xdr:col>
                    <xdr:colOff>828675</xdr:colOff>
                    <xdr:row>100</xdr:row>
                    <xdr:rowOff>38100</xdr:rowOff>
                  </to>
                </anchor>
              </controlPr>
            </control>
          </mc:Choice>
        </mc:AlternateContent>
        <mc:AlternateContent xmlns:mc="http://schemas.openxmlformats.org/markup-compatibility/2006">
          <mc:Choice Requires="x14">
            <control shapeId="4215" r:id="rId50" name="Check Box 119">
              <controlPr locked="0" defaultSize="0" autoFill="0" autoLine="0" autoPict="0">
                <anchor moveWithCells="1">
                  <from>
                    <xdr:col>3</xdr:col>
                    <xdr:colOff>9525</xdr:colOff>
                    <xdr:row>101</xdr:row>
                    <xdr:rowOff>9525</xdr:rowOff>
                  </from>
                  <to>
                    <xdr:col>4</xdr:col>
                    <xdr:colOff>85725</xdr:colOff>
                    <xdr:row>102</xdr:row>
                    <xdr:rowOff>19050</xdr:rowOff>
                  </to>
                </anchor>
              </controlPr>
            </control>
          </mc:Choice>
        </mc:AlternateContent>
        <mc:AlternateContent xmlns:mc="http://schemas.openxmlformats.org/markup-compatibility/2006">
          <mc:Choice Requires="x14">
            <control shapeId="4220" r:id="rId51" name="Check Box 124">
              <controlPr locked="0" defaultSize="0" autoFill="0" autoLine="0" autoPict="0">
                <anchor moveWithCells="1">
                  <from>
                    <xdr:col>3</xdr:col>
                    <xdr:colOff>9525</xdr:colOff>
                    <xdr:row>102</xdr:row>
                    <xdr:rowOff>0</xdr:rowOff>
                  </from>
                  <to>
                    <xdr:col>4</xdr:col>
                    <xdr:colOff>66675</xdr:colOff>
                    <xdr:row>103</xdr:row>
                    <xdr:rowOff>19050</xdr:rowOff>
                  </to>
                </anchor>
              </controlPr>
            </control>
          </mc:Choice>
        </mc:AlternateContent>
        <mc:AlternateContent xmlns:mc="http://schemas.openxmlformats.org/markup-compatibility/2006">
          <mc:Choice Requires="x14">
            <control shapeId="4212" r:id="rId52" name="Check Box 116">
              <controlPr locked="0" defaultSize="0" autoFill="0" autoLine="0" autoPict="0">
                <anchor moveWithCells="1">
                  <from>
                    <xdr:col>3</xdr:col>
                    <xdr:colOff>9525</xdr:colOff>
                    <xdr:row>100</xdr:row>
                    <xdr:rowOff>19050</xdr:rowOff>
                  </from>
                  <to>
                    <xdr:col>4</xdr:col>
                    <xdr:colOff>38100</xdr:colOff>
                    <xdr:row>101</xdr:row>
                    <xdr:rowOff>28575</xdr:rowOff>
                  </to>
                </anchor>
              </controlPr>
            </control>
          </mc:Choice>
        </mc:AlternateContent>
        <mc:AlternateContent xmlns:mc="http://schemas.openxmlformats.org/markup-compatibility/2006">
          <mc:Choice Requires="x14">
            <control shapeId="4221" r:id="rId53" name="Check Box 125">
              <controlPr locked="0" defaultSize="0" autoFill="0" autoLine="0" autoPict="0">
                <anchor moveWithCells="1">
                  <from>
                    <xdr:col>3</xdr:col>
                    <xdr:colOff>9525</xdr:colOff>
                    <xdr:row>99</xdr:row>
                    <xdr:rowOff>19050</xdr:rowOff>
                  </from>
                  <to>
                    <xdr:col>4</xdr:col>
                    <xdr:colOff>66675</xdr:colOff>
                    <xdr:row>100</xdr:row>
                    <xdr:rowOff>38100</xdr:rowOff>
                  </to>
                </anchor>
              </controlPr>
            </control>
          </mc:Choice>
        </mc:AlternateContent>
        <mc:AlternateContent xmlns:mc="http://schemas.openxmlformats.org/markup-compatibility/2006">
          <mc:Choice Requires="x14">
            <control shapeId="4222" r:id="rId54" name="Check Box 126">
              <controlPr locked="0" defaultSize="0" autoFill="0" autoLine="0" autoPict="0">
                <anchor moveWithCells="1">
                  <from>
                    <xdr:col>6</xdr:col>
                    <xdr:colOff>314325</xdr:colOff>
                    <xdr:row>102</xdr:row>
                    <xdr:rowOff>0</xdr:rowOff>
                  </from>
                  <to>
                    <xdr:col>7</xdr:col>
                    <xdr:colOff>828675</xdr:colOff>
                    <xdr:row>103</xdr:row>
                    <xdr:rowOff>19050</xdr:rowOff>
                  </to>
                </anchor>
              </controlPr>
            </control>
          </mc:Choice>
        </mc:AlternateContent>
        <mc:AlternateContent xmlns:mc="http://schemas.openxmlformats.org/markup-compatibility/2006">
          <mc:Choice Requires="x14">
            <control shapeId="4223" r:id="rId55" name="Check Box 127">
              <controlPr locked="0" defaultSize="0" autoFill="0" autoLine="0" autoPict="0">
                <anchor moveWithCells="1">
                  <from>
                    <xdr:col>3</xdr:col>
                    <xdr:colOff>9525</xdr:colOff>
                    <xdr:row>103</xdr:row>
                    <xdr:rowOff>0</xdr:rowOff>
                  </from>
                  <to>
                    <xdr:col>4</xdr:col>
                    <xdr:colOff>133350</xdr:colOff>
                    <xdr:row>103</xdr:row>
                    <xdr:rowOff>257175</xdr:rowOff>
                  </to>
                </anchor>
              </controlPr>
            </control>
          </mc:Choice>
        </mc:AlternateContent>
        <mc:AlternateContent xmlns:mc="http://schemas.openxmlformats.org/markup-compatibility/2006">
          <mc:Choice Requires="x14">
            <control shapeId="4240" r:id="rId56" name="Check Box 144">
              <controlPr locked="0" defaultSize="0" autoFill="0" autoLine="0" autoPict="0">
                <anchor moveWithCells="1">
                  <from>
                    <xdr:col>3</xdr:col>
                    <xdr:colOff>9525</xdr:colOff>
                    <xdr:row>120</xdr:row>
                    <xdr:rowOff>47625</xdr:rowOff>
                  </from>
                  <to>
                    <xdr:col>5</xdr:col>
                    <xdr:colOff>28575</xdr:colOff>
                    <xdr:row>120</xdr:row>
                    <xdr:rowOff>238125</xdr:rowOff>
                  </to>
                </anchor>
              </controlPr>
            </control>
          </mc:Choice>
        </mc:AlternateContent>
        <mc:AlternateContent xmlns:mc="http://schemas.openxmlformats.org/markup-compatibility/2006">
          <mc:Choice Requires="x14">
            <control shapeId="4243" r:id="rId57" name="Check Box 147">
              <controlPr locked="0" defaultSize="0" autoFill="0" autoLine="0" autoPict="0">
                <anchor moveWithCells="1">
                  <from>
                    <xdr:col>3</xdr:col>
                    <xdr:colOff>9525</xdr:colOff>
                    <xdr:row>107</xdr:row>
                    <xdr:rowOff>9525</xdr:rowOff>
                  </from>
                  <to>
                    <xdr:col>3</xdr:col>
                    <xdr:colOff>666750</xdr:colOff>
                    <xdr:row>108</xdr:row>
                    <xdr:rowOff>0</xdr:rowOff>
                  </to>
                </anchor>
              </controlPr>
            </control>
          </mc:Choice>
        </mc:AlternateContent>
        <mc:AlternateContent xmlns:mc="http://schemas.openxmlformats.org/markup-compatibility/2006">
          <mc:Choice Requires="x14">
            <control shapeId="4248" r:id="rId58" name="Check Box 152">
              <controlPr locked="0" defaultSize="0" autoFill="0" autoLine="0" autoPict="0">
                <anchor moveWithCells="1">
                  <from>
                    <xdr:col>3</xdr:col>
                    <xdr:colOff>9525</xdr:colOff>
                    <xdr:row>24</xdr:row>
                    <xdr:rowOff>57150</xdr:rowOff>
                  </from>
                  <to>
                    <xdr:col>4</xdr:col>
                    <xdr:colOff>190500</xdr:colOff>
                    <xdr:row>24</xdr:row>
                    <xdr:rowOff>323850</xdr:rowOff>
                  </to>
                </anchor>
              </controlPr>
            </control>
          </mc:Choice>
        </mc:AlternateContent>
        <mc:AlternateContent xmlns:mc="http://schemas.openxmlformats.org/markup-compatibility/2006">
          <mc:Choice Requires="x14">
            <control shapeId="4249" r:id="rId59" name="Check Box 153">
              <controlPr locked="0" defaultSize="0" autoFill="0" autoLine="0" autoPict="0">
                <anchor moveWithCells="1">
                  <from>
                    <xdr:col>4</xdr:col>
                    <xdr:colOff>123825</xdr:colOff>
                    <xdr:row>24</xdr:row>
                    <xdr:rowOff>57150</xdr:rowOff>
                  </from>
                  <to>
                    <xdr:col>5</xdr:col>
                    <xdr:colOff>304800</xdr:colOff>
                    <xdr:row>24</xdr:row>
                    <xdr:rowOff>323850</xdr:rowOff>
                  </to>
                </anchor>
              </controlPr>
            </control>
          </mc:Choice>
        </mc:AlternateContent>
        <mc:AlternateContent xmlns:mc="http://schemas.openxmlformats.org/markup-compatibility/2006">
          <mc:Choice Requires="x14">
            <control shapeId="4254" r:id="rId60" name="Check Box 158">
              <controlPr locked="0" defaultSize="0" autoFill="0" autoLine="0" autoPict="0">
                <anchor moveWithCells="1">
                  <from>
                    <xdr:col>3</xdr:col>
                    <xdr:colOff>9525</xdr:colOff>
                    <xdr:row>10</xdr:row>
                    <xdr:rowOff>76200</xdr:rowOff>
                  </from>
                  <to>
                    <xdr:col>4</xdr:col>
                    <xdr:colOff>190500</xdr:colOff>
                    <xdr:row>10</xdr:row>
                    <xdr:rowOff>323850</xdr:rowOff>
                  </to>
                </anchor>
              </controlPr>
            </control>
          </mc:Choice>
        </mc:AlternateContent>
        <mc:AlternateContent xmlns:mc="http://schemas.openxmlformats.org/markup-compatibility/2006">
          <mc:Choice Requires="x14">
            <control shapeId="4255" r:id="rId61" name="Check Box 159">
              <controlPr locked="0" defaultSize="0" autoFill="0" autoLine="0" autoPict="0">
                <anchor moveWithCells="1">
                  <from>
                    <xdr:col>4</xdr:col>
                    <xdr:colOff>123825</xdr:colOff>
                    <xdr:row>10</xdr:row>
                    <xdr:rowOff>76200</xdr:rowOff>
                  </from>
                  <to>
                    <xdr:col>5</xdr:col>
                    <xdr:colOff>304800</xdr:colOff>
                    <xdr:row>10</xdr:row>
                    <xdr:rowOff>323850</xdr:rowOff>
                  </to>
                </anchor>
              </controlPr>
            </control>
          </mc:Choice>
        </mc:AlternateContent>
        <mc:AlternateContent xmlns:mc="http://schemas.openxmlformats.org/markup-compatibility/2006">
          <mc:Choice Requires="x14">
            <control shapeId="4262" r:id="rId62" name="Check Box 166">
              <controlPr locked="0" defaultSize="0" autoFill="0" autoLine="0" autoPict="0">
                <anchor moveWithCells="1">
                  <from>
                    <xdr:col>3</xdr:col>
                    <xdr:colOff>9525</xdr:colOff>
                    <xdr:row>25</xdr:row>
                    <xdr:rowOff>76200</xdr:rowOff>
                  </from>
                  <to>
                    <xdr:col>4</xdr:col>
                    <xdr:colOff>190500</xdr:colOff>
                    <xdr:row>25</xdr:row>
                    <xdr:rowOff>323850</xdr:rowOff>
                  </to>
                </anchor>
              </controlPr>
            </control>
          </mc:Choice>
        </mc:AlternateContent>
        <mc:AlternateContent xmlns:mc="http://schemas.openxmlformats.org/markup-compatibility/2006">
          <mc:Choice Requires="x14">
            <control shapeId="4263" r:id="rId63" name="Check Box 167">
              <controlPr locked="0" defaultSize="0" autoFill="0" autoLine="0" autoPict="0">
                <anchor moveWithCells="1">
                  <from>
                    <xdr:col>4</xdr:col>
                    <xdr:colOff>123825</xdr:colOff>
                    <xdr:row>25</xdr:row>
                    <xdr:rowOff>76200</xdr:rowOff>
                  </from>
                  <to>
                    <xdr:col>5</xdr:col>
                    <xdr:colOff>304800</xdr:colOff>
                    <xdr:row>25</xdr:row>
                    <xdr:rowOff>323850</xdr:rowOff>
                  </to>
                </anchor>
              </controlPr>
            </control>
          </mc:Choice>
        </mc:AlternateContent>
        <mc:AlternateContent xmlns:mc="http://schemas.openxmlformats.org/markup-compatibility/2006">
          <mc:Choice Requires="x14">
            <control shapeId="4267" r:id="rId64" name="Check Box 171">
              <controlPr locked="0" defaultSize="0" autoFill="0" autoLine="0" autoPict="0">
                <anchor moveWithCells="1">
                  <from>
                    <xdr:col>3</xdr:col>
                    <xdr:colOff>9525</xdr:colOff>
                    <xdr:row>16</xdr:row>
                    <xdr:rowOff>38100</xdr:rowOff>
                  </from>
                  <to>
                    <xdr:col>4</xdr:col>
                    <xdr:colOff>190500</xdr:colOff>
                    <xdr:row>16</xdr:row>
                    <xdr:rowOff>342900</xdr:rowOff>
                  </to>
                </anchor>
              </controlPr>
            </control>
          </mc:Choice>
        </mc:AlternateContent>
        <mc:AlternateContent xmlns:mc="http://schemas.openxmlformats.org/markup-compatibility/2006">
          <mc:Choice Requires="x14">
            <control shapeId="4268" r:id="rId65" name="Check Box 172">
              <controlPr locked="0" defaultSize="0" autoFill="0" autoLine="0" autoPict="0">
                <anchor moveWithCells="1">
                  <from>
                    <xdr:col>4</xdr:col>
                    <xdr:colOff>123825</xdr:colOff>
                    <xdr:row>16</xdr:row>
                    <xdr:rowOff>66675</xdr:rowOff>
                  </from>
                  <to>
                    <xdr:col>5</xdr:col>
                    <xdr:colOff>304800</xdr:colOff>
                    <xdr:row>16</xdr:row>
                    <xdr:rowOff>323850</xdr:rowOff>
                  </to>
                </anchor>
              </controlPr>
            </control>
          </mc:Choice>
        </mc:AlternateContent>
        <mc:AlternateContent xmlns:mc="http://schemas.openxmlformats.org/markup-compatibility/2006">
          <mc:Choice Requires="x14">
            <control shapeId="4271" r:id="rId66" name="Check Box 175">
              <controlPr locked="0" defaultSize="0" autoFill="0" autoLine="0" autoPict="0">
                <anchor moveWithCells="1">
                  <from>
                    <xdr:col>3</xdr:col>
                    <xdr:colOff>9525</xdr:colOff>
                    <xdr:row>55</xdr:row>
                    <xdr:rowOff>0</xdr:rowOff>
                  </from>
                  <to>
                    <xdr:col>4</xdr:col>
                    <xdr:colOff>9525</xdr:colOff>
                    <xdr:row>56</xdr:row>
                    <xdr:rowOff>9525</xdr:rowOff>
                  </to>
                </anchor>
              </controlPr>
            </control>
          </mc:Choice>
        </mc:AlternateContent>
        <mc:AlternateContent xmlns:mc="http://schemas.openxmlformats.org/markup-compatibility/2006">
          <mc:Choice Requires="x14">
            <control shapeId="4272" r:id="rId67" name="Check Box 176">
              <controlPr locked="0" defaultSize="0" autoFill="0" autoLine="0" autoPict="0">
                <anchor moveWithCells="1">
                  <from>
                    <xdr:col>3</xdr:col>
                    <xdr:colOff>704850</xdr:colOff>
                    <xdr:row>55</xdr:row>
                    <xdr:rowOff>0</xdr:rowOff>
                  </from>
                  <to>
                    <xdr:col>4</xdr:col>
                    <xdr:colOff>704850</xdr:colOff>
                    <xdr:row>56</xdr:row>
                    <xdr:rowOff>9525</xdr:rowOff>
                  </to>
                </anchor>
              </controlPr>
            </control>
          </mc:Choice>
        </mc:AlternateContent>
        <mc:AlternateContent xmlns:mc="http://schemas.openxmlformats.org/markup-compatibility/2006">
          <mc:Choice Requires="x14">
            <control shapeId="4275" r:id="rId68" name="Check Box 179">
              <controlPr locked="0" defaultSize="0" autoFill="0" autoLine="0" autoPict="0">
                <anchor moveWithCells="1">
                  <from>
                    <xdr:col>3</xdr:col>
                    <xdr:colOff>9525</xdr:colOff>
                    <xdr:row>38</xdr:row>
                    <xdr:rowOff>66675</xdr:rowOff>
                  </from>
                  <to>
                    <xdr:col>3</xdr:col>
                    <xdr:colOff>695325</xdr:colOff>
                    <xdr:row>38</xdr:row>
                    <xdr:rowOff>333375</xdr:rowOff>
                  </to>
                </anchor>
              </controlPr>
            </control>
          </mc:Choice>
        </mc:AlternateContent>
        <mc:AlternateContent xmlns:mc="http://schemas.openxmlformats.org/markup-compatibility/2006">
          <mc:Choice Requires="x14">
            <control shapeId="4276" r:id="rId69" name="Check Box 180">
              <controlPr locked="0" defaultSize="0" autoFill="0" autoLine="0" autoPict="0">
                <anchor moveWithCells="1">
                  <from>
                    <xdr:col>4</xdr:col>
                    <xdr:colOff>161925</xdr:colOff>
                    <xdr:row>38</xdr:row>
                    <xdr:rowOff>66675</xdr:rowOff>
                  </from>
                  <to>
                    <xdr:col>5</xdr:col>
                    <xdr:colOff>133350</xdr:colOff>
                    <xdr:row>38</xdr:row>
                    <xdr:rowOff>333375</xdr:rowOff>
                  </to>
                </anchor>
              </controlPr>
            </control>
          </mc:Choice>
        </mc:AlternateContent>
        <mc:AlternateContent xmlns:mc="http://schemas.openxmlformats.org/markup-compatibility/2006">
          <mc:Choice Requires="x14">
            <control shapeId="4277" r:id="rId70" name="Check Box 181">
              <controlPr locked="0" defaultSize="0" autoFill="0" autoLine="0" autoPict="0">
                <anchor moveWithCells="1">
                  <from>
                    <xdr:col>5</xdr:col>
                    <xdr:colOff>314325</xdr:colOff>
                    <xdr:row>38</xdr:row>
                    <xdr:rowOff>66675</xdr:rowOff>
                  </from>
                  <to>
                    <xdr:col>6</xdr:col>
                    <xdr:colOff>285750</xdr:colOff>
                    <xdr:row>38</xdr:row>
                    <xdr:rowOff>333375</xdr:rowOff>
                  </to>
                </anchor>
              </controlPr>
            </control>
          </mc:Choice>
        </mc:AlternateContent>
        <mc:AlternateContent xmlns:mc="http://schemas.openxmlformats.org/markup-compatibility/2006">
          <mc:Choice Requires="x14">
            <control shapeId="4279" r:id="rId71" name="Check Box 183">
              <controlPr locked="0" defaultSize="0" autoFill="0" autoLine="0" autoPict="0">
                <anchor moveWithCells="1">
                  <from>
                    <xdr:col>3</xdr:col>
                    <xdr:colOff>9525</xdr:colOff>
                    <xdr:row>52</xdr:row>
                    <xdr:rowOff>95250</xdr:rowOff>
                  </from>
                  <to>
                    <xdr:col>4</xdr:col>
                    <xdr:colOff>19050</xdr:colOff>
                    <xdr:row>52</xdr:row>
                    <xdr:rowOff>314325</xdr:rowOff>
                  </to>
                </anchor>
              </controlPr>
            </control>
          </mc:Choice>
        </mc:AlternateContent>
        <mc:AlternateContent xmlns:mc="http://schemas.openxmlformats.org/markup-compatibility/2006">
          <mc:Choice Requires="x14">
            <control shapeId="4285" r:id="rId72" name="Check Box 189">
              <controlPr locked="0" defaultSize="0" autoFill="0" autoLine="0" autoPict="0">
                <anchor moveWithCells="1">
                  <from>
                    <xdr:col>4</xdr:col>
                    <xdr:colOff>171450</xdr:colOff>
                    <xdr:row>95</xdr:row>
                    <xdr:rowOff>66675</xdr:rowOff>
                  </from>
                  <to>
                    <xdr:col>5</xdr:col>
                    <xdr:colOff>276225</xdr:colOff>
                    <xdr:row>95</xdr:row>
                    <xdr:rowOff>333375</xdr:rowOff>
                  </to>
                </anchor>
              </controlPr>
            </control>
          </mc:Choice>
        </mc:AlternateContent>
        <mc:AlternateContent xmlns:mc="http://schemas.openxmlformats.org/markup-compatibility/2006">
          <mc:Choice Requires="x14">
            <control shapeId="4288" r:id="rId73" name="Check Box 192">
              <controlPr locked="0" defaultSize="0" autoFill="0" autoLine="0" autoPict="0">
                <anchor moveWithCells="1">
                  <from>
                    <xdr:col>3</xdr:col>
                    <xdr:colOff>9525</xdr:colOff>
                    <xdr:row>93</xdr:row>
                    <xdr:rowOff>47625</xdr:rowOff>
                  </from>
                  <to>
                    <xdr:col>4</xdr:col>
                    <xdr:colOff>66675</xdr:colOff>
                    <xdr:row>93</xdr:row>
                    <xdr:rowOff>371475</xdr:rowOff>
                  </to>
                </anchor>
              </controlPr>
            </control>
          </mc:Choice>
        </mc:AlternateContent>
        <mc:AlternateContent xmlns:mc="http://schemas.openxmlformats.org/markup-compatibility/2006">
          <mc:Choice Requires="x14">
            <control shapeId="4290" r:id="rId74" name="Check Box 194">
              <controlPr locked="0" defaultSize="0" autoFill="0" autoLine="0" autoPict="0">
                <anchor moveWithCells="1">
                  <from>
                    <xdr:col>4</xdr:col>
                    <xdr:colOff>171450</xdr:colOff>
                    <xdr:row>93</xdr:row>
                    <xdr:rowOff>47625</xdr:rowOff>
                  </from>
                  <to>
                    <xdr:col>6</xdr:col>
                    <xdr:colOff>123825</xdr:colOff>
                    <xdr:row>93</xdr:row>
                    <xdr:rowOff>371475</xdr:rowOff>
                  </to>
                </anchor>
              </controlPr>
            </control>
          </mc:Choice>
        </mc:AlternateContent>
        <mc:AlternateContent xmlns:mc="http://schemas.openxmlformats.org/markup-compatibility/2006">
          <mc:Choice Requires="x14">
            <control shapeId="4293" r:id="rId75" name="Check Box 197">
              <controlPr locked="0" defaultSize="0" autoFill="0" autoLine="0" autoPict="0">
                <anchor moveWithCells="1">
                  <from>
                    <xdr:col>6</xdr:col>
                    <xdr:colOff>95250</xdr:colOff>
                    <xdr:row>93</xdr:row>
                    <xdr:rowOff>47625</xdr:rowOff>
                  </from>
                  <to>
                    <xdr:col>7</xdr:col>
                    <xdr:colOff>190500</xdr:colOff>
                    <xdr:row>93</xdr:row>
                    <xdr:rowOff>371475</xdr:rowOff>
                  </to>
                </anchor>
              </controlPr>
            </control>
          </mc:Choice>
        </mc:AlternateContent>
        <mc:AlternateContent xmlns:mc="http://schemas.openxmlformats.org/markup-compatibility/2006">
          <mc:Choice Requires="x14">
            <control shapeId="4298" r:id="rId76" name="Check Box 202">
              <controlPr locked="0" defaultSize="0" autoFill="0" autoLine="0" autoPict="0">
                <anchor moveWithCells="1">
                  <from>
                    <xdr:col>3</xdr:col>
                    <xdr:colOff>66675</xdr:colOff>
                    <xdr:row>71</xdr:row>
                    <xdr:rowOff>219075</xdr:rowOff>
                  </from>
                  <to>
                    <xdr:col>4</xdr:col>
                    <xdr:colOff>0</xdr:colOff>
                    <xdr:row>73</xdr:row>
                    <xdr:rowOff>0</xdr:rowOff>
                  </to>
                </anchor>
              </controlPr>
            </control>
          </mc:Choice>
        </mc:AlternateContent>
        <mc:AlternateContent xmlns:mc="http://schemas.openxmlformats.org/markup-compatibility/2006">
          <mc:Choice Requires="x14">
            <control shapeId="4299" r:id="rId77" name="Check Box 203">
              <controlPr locked="0" defaultSize="0" autoFill="0" autoLine="0" autoPict="0">
                <anchor moveWithCells="1">
                  <from>
                    <xdr:col>3</xdr:col>
                    <xdr:colOff>66675</xdr:colOff>
                    <xdr:row>72</xdr:row>
                    <xdr:rowOff>219075</xdr:rowOff>
                  </from>
                  <to>
                    <xdr:col>4</xdr:col>
                    <xdr:colOff>0</xdr:colOff>
                    <xdr:row>74</xdr:row>
                    <xdr:rowOff>0</xdr:rowOff>
                  </to>
                </anchor>
              </controlPr>
            </control>
          </mc:Choice>
        </mc:AlternateContent>
        <mc:AlternateContent xmlns:mc="http://schemas.openxmlformats.org/markup-compatibility/2006">
          <mc:Choice Requires="x14">
            <control shapeId="4300" r:id="rId78" name="Check Box 204">
              <controlPr locked="0" defaultSize="0" autoFill="0" autoLine="0" autoPict="0">
                <anchor moveWithCells="1">
                  <from>
                    <xdr:col>3</xdr:col>
                    <xdr:colOff>66675</xdr:colOff>
                    <xdr:row>73</xdr:row>
                    <xdr:rowOff>219075</xdr:rowOff>
                  </from>
                  <to>
                    <xdr:col>4</xdr:col>
                    <xdr:colOff>0</xdr:colOff>
                    <xdr:row>75</xdr:row>
                    <xdr:rowOff>0</xdr:rowOff>
                  </to>
                </anchor>
              </controlPr>
            </control>
          </mc:Choice>
        </mc:AlternateContent>
        <mc:AlternateContent xmlns:mc="http://schemas.openxmlformats.org/markup-compatibility/2006">
          <mc:Choice Requires="x14">
            <control shapeId="4305" r:id="rId79" name="Check Box 209">
              <controlPr locked="0" defaultSize="0" autoFill="0" autoLine="0" autoPict="0">
                <anchor moveWithCells="1">
                  <from>
                    <xdr:col>3</xdr:col>
                    <xdr:colOff>66675</xdr:colOff>
                    <xdr:row>74</xdr:row>
                    <xdr:rowOff>219075</xdr:rowOff>
                  </from>
                  <to>
                    <xdr:col>4</xdr:col>
                    <xdr:colOff>0</xdr:colOff>
                    <xdr:row>76</xdr:row>
                    <xdr:rowOff>0</xdr:rowOff>
                  </to>
                </anchor>
              </controlPr>
            </control>
          </mc:Choice>
        </mc:AlternateContent>
        <mc:AlternateContent xmlns:mc="http://schemas.openxmlformats.org/markup-compatibility/2006">
          <mc:Choice Requires="x14">
            <control shapeId="4297" r:id="rId80" name="Check Box 201">
              <controlPr locked="0" defaultSize="0" autoFill="0" autoLine="0" autoPict="0">
                <anchor moveWithCells="1">
                  <from>
                    <xdr:col>3</xdr:col>
                    <xdr:colOff>66675</xdr:colOff>
                    <xdr:row>71</xdr:row>
                    <xdr:rowOff>9525</xdr:rowOff>
                  </from>
                  <to>
                    <xdr:col>4</xdr:col>
                    <xdr:colOff>0</xdr:colOff>
                    <xdr:row>72</xdr:row>
                    <xdr:rowOff>9525</xdr:rowOff>
                  </to>
                </anchor>
              </controlPr>
            </control>
          </mc:Choice>
        </mc:AlternateContent>
        <mc:AlternateContent xmlns:mc="http://schemas.openxmlformats.org/markup-compatibility/2006">
          <mc:Choice Requires="x14">
            <control shapeId="4303" r:id="rId81" name="Check Box 207">
              <controlPr locked="0" defaultSize="0" autoFill="0" autoLine="0" autoPict="0">
                <anchor moveWithCells="1">
                  <from>
                    <xdr:col>5</xdr:col>
                    <xdr:colOff>19050</xdr:colOff>
                    <xdr:row>71</xdr:row>
                    <xdr:rowOff>9525</xdr:rowOff>
                  </from>
                  <to>
                    <xdr:col>6</xdr:col>
                    <xdr:colOff>0</xdr:colOff>
                    <xdr:row>72</xdr:row>
                    <xdr:rowOff>9525</xdr:rowOff>
                  </to>
                </anchor>
              </controlPr>
            </control>
          </mc:Choice>
        </mc:AlternateContent>
        <mc:AlternateContent xmlns:mc="http://schemas.openxmlformats.org/markup-compatibility/2006">
          <mc:Choice Requires="x14">
            <control shapeId="4306" r:id="rId82" name="Check Box 210">
              <controlPr locked="0" defaultSize="0" autoFill="0" autoLine="0" autoPict="0">
                <anchor moveWithCells="1">
                  <from>
                    <xdr:col>6</xdr:col>
                    <xdr:colOff>9525</xdr:colOff>
                    <xdr:row>71</xdr:row>
                    <xdr:rowOff>9525</xdr:rowOff>
                  </from>
                  <to>
                    <xdr:col>7</xdr:col>
                    <xdr:colOff>0</xdr:colOff>
                    <xdr:row>72</xdr:row>
                    <xdr:rowOff>9525</xdr:rowOff>
                  </to>
                </anchor>
              </controlPr>
            </control>
          </mc:Choice>
        </mc:AlternateContent>
        <mc:AlternateContent xmlns:mc="http://schemas.openxmlformats.org/markup-compatibility/2006">
          <mc:Choice Requires="x14">
            <control shapeId="4307" r:id="rId83" name="Check Box 211">
              <controlPr locked="0" defaultSize="0" autoFill="0" autoLine="0" autoPict="0">
                <anchor moveWithCells="1">
                  <from>
                    <xdr:col>7</xdr:col>
                    <xdr:colOff>0</xdr:colOff>
                    <xdr:row>71</xdr:row>
                    <xdr:rowOff>9525</xdr:rowOff>
                  </from>
                  <to>
                    <xdr:col>7</xdr:col>
                    <xdr:colOff>762000</xdr:colOff>
                    <xdr:row>72</xdr:row>
                    <xdr:rowOff>9525</xdr:rowOff>
                  </to>
                </anchor>
              </controlPr>
            </control>
          </mc:Choice>
        </mc:AlternateContent>
        <mc:AlternateContent xmlns:mc="http://schemas.openxmlformats.org/markup-compatibility/2006">
          <mc:Choice Requires="x14">
            <control shapeId="4309" r:id="rId84" name="Check Box 213">
              <controlPr locked="0" defaultSize="0" autoFill="0" autoLine="0" autoPict="0">
                <anchor moveWithCells="1">
                  <from>
                    <xdr:col>3</xdr:col>
                    <xdr:colOff>9525</xdr:colOff>
                    <xdr:row>64</xdr:row>
                    <xdr:rowOff>76200</xdr:rowOff>
                  </from>
                  <to>
                    <xdr:col>3</xdr:col>
                    <xdr:colOff>514350</xdr:colOff>
                    <xdr:row>64</xdr:row>
                    <xdr:rowOff>333375</xdr:rowOff>
                  </to>
                </anchor>
              </controlPr>
            </control>
          </mc:Choice>
        </mc:AlternateContent>
        <mc:AlternateContent xmlns:mc="http://schemas.openxmlformats.org/markup-compatibility/2006">
          <mc:Choice Requires="x14">
            <control shapeId="4310" r:id="rId85" name="Check Box 214">
              <controlPr locked="0" defaultSize="0" autoFill="0" autoLine="0" autoPict="0">
                <anchor moveWithCells="1">
                  <from>
                    <xdr:col>3</xdr:col>
                    <xdr:colOff>704850</xdr:colOff>
                    <xdr:row>64</xdr:row>
                    <xdr:rowOff>76200</xdr:rowOff>
                  </from>
                  <to>
                    <xdr:col>5</xdr:col>
                    <xdr:colOff>304800</xdr:colOff>
                    <xdr:row>64</xdr:row>
                    <xdr:rowOff>333375</xdr:rowOff>
                  </to>
                </anchor>
              </controlPr>
            </control>
          </mc:Choice>
        </mc:AlternateContent>
        <mc:AlternateContent xmlns:mc="http://schemas.openxmlformats.org/markup-compatibility/2006">
          <mc:Choice Requires="x14">
            <control shapeId="4314" r:id="rId86" name="Check Box 218">
              <controlPr locked="0" defaultSize="0" autoFill="0" autoLine="0" autoPict="0">
                <anchor moveWithCells="1">
                  <from>
                    <xdr:col>3</xdr:col>
                    <xdr:colOff>704850</xdr:colOff>
                    <xdr:row>60</xdr:row>
                    <xdr:rowOff>76200</xdr:rowOff>
                  </from>
                  <to>
                    <xdr:col>4</xdr:col>
                    <xdr:colOff>409575</xdr:colOff>
                    <xdr:row>60</xdr:row>
                    <xdr:rowOff>323850</xdr:rowOff>
                  </to>
                </anchor>
              </controlPr>
            </control>
          </mc:Choice>
        </mc:AlternateContent>
        <mc:AlternateContent xmlns:mc="http://schemas.openxmlformats.org/markup-compatibility/2006">
          <mc:Choice Requires="x14">
            <control shapeId="4315" r:id="rId87" name="Check Box 219">
              <controlPr locked="0" defaultSize="0" autoFill="0" autoLine="0" autoPict="0">
                <anchor moveWithCells="1">
                  <from>
                    <xdr:col>3</xdr:col>
                    <xdr:colOff>9525</xdr:colOff>
                    <xdr:row>60</xdr:row>
                    <xdr:rowOff>76200</xdr:rowOff>
                  </from>
                  <to>
                    <xdr:col>3</xdr:col>
                    <xdr:colOff>485775</xdr:colOff>
                    <xdr:row>60</xdr:row>
                    <xdr:rowOff>323850</xdr:rowOff>
                  </to>
                </anchor>
              </controlPr>
            </control>
          </mc:Choice>
        </mc:AlternateContent>
        <mc:AlternateContent xmlns:mc="http://schemas.openxmlformats.org/markup-compatibility/2006">
          <mc:Choice Requires="x14">
            <control shapeId="4322" r:id="rId88" name="Check Box 226">
              <controlPr locked="0" defaultSize="0" autoFill="0" autoLine="0" autoPict="0">
                <anchor moveWithCells="1">
                  <from>
                    <xdr:col>7</xdr:col>
                    <xdr:colOff>9525</xdr:colOff>
                    <xdr:row>48</xdr:row>
                    <xdr:rowOff>57150</xdr:rowOff>
                  </from>
                  <to>
                    <xdr:col>7</xdr:col>
                    <xdr:colOff>552450</xdr:colOff>
                    <xdr:row>48</xdr:row>
                    <xdr:rowOff>276225</xdr:rowOff>
                  </to>
                </anchor>
              </controlPr>
            </control>
          </mc:Choice>
        </mc:AlternateContent>
        <mc:AlternateContent xmlns:mc="http://schemas.openxmlformats.org/markup-compatibility/2006">
          <mc:Choice Requires="x14">
            <control shapeId="4319" r:id="rId89" name="Check Box 223">
              <controlPr locked="0" defaultSize="0" autoFill="0" autoLine="0" autoPict="0">
                <anchor moveWithCells="1">
                  <from>
                    <xdr:col>3</xdr:col>
                    <xdr:colOff>9525</xdr:colOff>
                    <xdr:row>48</xdr:row>
                    <xdr:rowOff>57150</xdr:rowOff>
                  </from>
                  <to>
                    <xdr:col>3</xdr:col>
                    <xdr:colOff>552450</xdr:colOff>
                    <xdr:row>48</xdr:row>
                    <xdr:rowOff>276225</xdr:rowOff>
                  </to>
                </anchor>
              </controlPr>
            </control>
          </mc:Choice>
        </mc:AlternateContent>
        <mc:AlternateContent xmlns:mc="http://schemas.openxmlformats.org/markup-compatibility/2006">
          <mc:Choice Requires="x14">
            <control shapeId="4326" r:id="rId90" name="Check Box 230">
              <controlPr locked="0" defaultSize="0" autoFill="0" autoLine="0" autoPict="0">
                <anchor moveWithCells="1">
                  <from>
                    <xdr:col>3</xdr:col>
                    <xdr:colOff>9525</xdr:colOff>
                    <xdr:row>49</xdr:row>
                    <xdr:rowOff>47625</xdr:rowOff>
                  </from>
                  <to>
                    <xdr:col>3</xdr:col>
                    <xdr:colOff>552450</xdr:colOff>
                    <xdr:row>49</xdr:row>
                    <xdr:rowOff>257175</xdr:rowOff>
                  </to>
                </anchor>
              </controlPr>
            </control>
          </mc:Choice>
        </mc:AlternateContent>
        <mc:AlternateContent xmlns:mc="http://schemas.openxmlformats.org/markup-compatibility/2006">
          <mc:Choice Requires="x14">
            <control shapeId="4331" r:id="rId91" name="Check Box 235">
              <controlPr locked="0" defaultSize="0" autoFill="0" autoLine="0" autoPict="0">
                <anchor moveWithCells="1">
                  <from>
                    <xdr:col>3</xdr:col>
                    <xdr:colOff>9525</xdr:colOff>
                    <xdr:row>50</xdr:row>
                    <xdr:rowOff>47625</xdr:rowOff>
                  </from>
                  <to>
                    <xdr:col>3</xdr:col>
                    <xdr:colOff>552450</xdr:colOff>
                    <xdr:row>50</xdr:row>
                    <xdr:rowOff>266700</xdr:rowOff>
                  </to>
                </anchor>
              </controlPr>
            </control>
          </mc:Choice>
        </mc:AlternateContent>
        <mc:AlternateContent xmlns:mc="http://schemas.openxmlformats.org/markup-compatibility/2006">
          <mc:Choice Requires="x14">
            <control shapeId="4336" r:id="rId92" name="Check Box 240">
              <controlPr locked="0" defaultSize="0" autoFill="0" autoLine="0" autoPict="0">
                <anchor moveWithCells="1">
                  <from>
                    <xdr:col>3</xdr:col>
                    <xdr:colOff>9525</xdr:colOff>
                    <xdr:row>51</xdr:row>
                    <xdr:rowOff>19050</xdr:rowOff>
                  </from>
                  <to>
                    <xdr:col>3</xdr:col>
                    <xdr:colOff>552450</xdr:colOff>
                    <xdr:row>51</xdr:row>
                    <xdr:rowOff>238125</xdr:rowOff>
                  </to>
                </anchor>
              </controlPr>
            </control>
          </mc:Choice>
        </mc:AlternateContent>
        <mc:AlternateContent xmlns:mc="http://schemas.openxmlformats.org/markup-compatibility/2006">
          <mc:Choice Requires="x14">
            <control shapeId="4320" r:id="rId93" name="Check Box 224">
              <controlPr locked="0" defaultSize="0" autoFill="0" autoLine="0" autoPict="0">
                <anchor moveWithCells="1">
                  <from>
                    <xdr:col>3</xdr:col>
                    <xdr:colOff>704850</xdr:colOff>
                    <xdr:row>48</xdr:row>
                    <xdr:rowOff>57150</xdr:rowOff>
                  </from>
                  <to>
                    <xdr:col>4</xdr:col>
                    <xdr:colOff>533400</xdr:colOff>
                    <xdr:row>48</xdr:row>
                    <xdr:rowOff>276225</xdr:rowOff>
                  </to>
                </anchor>
              </controlPr>
            </control>
          </mc:Choice>
        </mc:AlternateContent>
        <mc:AlternateContent xmlns:mc="http://schemas.openxmlformats.org/markup-compatibility/2006">
          <mc:Choice Requires="x14">
            <control shapeId="4327" r:id="rId94" name="Check Box 231">
              <controlPr locked="0" defaultSize="0" autoFill="0" autoLine="0" autoPict="0">
                <anchor moveWithCells="1">
                  <from>
                    <xdr:col>3</xdr:col>
                    <xdr:colOff>704850</xdr:colOff>
                    <xdr:row>49</xdr:row>
                    <xdr:rowOff>47625</xdr:rowOff>
                  </from>
                  <to>
                    <xdr:col>4</xdr:col>
                    <xdr:colOff>533400</xdr:colOff>
                    <xdr:row>49</xdr:row>
                    <xdr:rowOff>257175</xdr:rowOff>
                  </to>
                </anchor>
              </controlPr>
            </control>
          </mc:Choice>
        </mc:AlternateContent>
        <mc:AlternateContent xmlns:mc="http://schemas.openxmlformats.org/markup-compatibility/2006">
          <mc:Choice Requires="x14">
            <control shapeId="4332" r:id="rId95" name="Check Box 236">
              <controlPr locked="0" defaultSize="0" autoFill="0" autoLine="0" autoPict="0">
                <anchor moveWithCells="1">
                  <from>
                    <xdr:col>3</xdr:col>
                    <xdr:colOff>704850</xdr:colOff>
                    <xdr:row>50</xdr:row>
                    <xdr:rowOff>66675</xdr:rowOff>
                  </from>
                  <to>
                    <xdr:col>4</xdr:col>
                    <xdr:colOff>533400</xdr:colOff>
                    <xdr:row>51</xdr:row>
                    <xdr:rowOff>0</xdr:rowOff>
                  </to>
                </anchor>
              </controlPr>
            </control>
          </mc:Choice>
        </mc:AlternateContent>
        <mc:AlternateContent xmlns:mc="http://schemas.openxmlformats.org/markup-compatibility/2006">
          <mc:Choice Requires="x14">
            <control shapeId="4337" r:id="rId96" name="Check Box 241">
              <controlPr locked="0" defaultSize="0" autoFill="0" autoLine="0" autoPict="0">
                <anchor moveWithCells="1">
                  <from>
                    <xdr:col>3</xdr:col>
                    <xdr:colOff>704850</xdr:colOff>
                    <xdr:row>51</xdr:row>
                    <xdr:rowOff>19050</xdr:rowOff>
                  </from>
                  <to>
                    <xdr:col>4</xdr:col>
                    <xdr:colOff>533400</xdr:colOff>
                    <xdr:row>51</xdr:row>
                    <xdr:rowOff>238125</xdr:rowOff>
                  </to>
                </anchor>
              </controlPr>
            </control>
          </mc:Choice>
        </mc:AlternateContent>
        <mc:AlternateContent xmlns:mc="http://schemas.openxmlformats.org/markup-compatibility/2006">
          <mc:Choice Requires="x14">
            <control shapeId="4321" r:id="rId97" name="Check Box 225">
              <controlPr locked="0" defaultSize="0" autoFill="0" autoLine="0" autoPict="0">
                <anchor moveWithCells="1">
                  <from>
                    <xdr:col>4</xdr:col>
                    <xdr:colOff>704850</xdr:colOff>
                    <xdr:row>48</xdr:row>
                    <xdr:rowOff>57150</xdr:rowOff>
                  </from>
                  <to>
                    <xdr:col>5</xdr:col>
                    <xdr:colOff>533400</xdr:colOff>
                    <xdr:row>48</xdr:row>
                    <xdr:rowOff>276225</xdr:rowOff>
                  </to>
                </anchor>
              </controlPr>
            </control>
          </mc:Choice>
        </mc:AlternateContent>
        <mc:AlternateContent xmlns:mc="http://schemas.openxmlformats.org/markup-compatibility/2006">
          <mc:Choice Requires="x14">
            <control shapeId="4328" r:id="rId98" name="Check Box 232">
              <controlPr locked="0" defaultSize="0" autoFill="0" autoLine="0" autoPict="0">
                <anchor moveWithCells="1">
                  <from>
                    <xdr:col>4</xdr:col>
                    <xdr:colOff>704850</xdr:colOff>
                    <xdr:row>49</xdr:row>
                    <xdr:rowOff>47625</xdr:rowOff>
                  </from>
                  <to>
                    <xdr:col>5</xdr:col>
                    <xdr:colOff>533400</xdr:colOff>
                    <xdr:row>49</xdr:row>
                    <xdr:rowOff>257175</xdr:rowOff>
                  </to>
                </anchor>
              </controlPr>
            </control>
          </mc:Choice>
        </mc:AlternateContent>
        <mc:AlternateContent xmlns:mc="http://schemas.openxmlformats.org/markup-compatibility/2006">
          <mc:Choice Requires="x14">
            <control shapeId="4333" r:id="rId99" name="Check Box 237">
              <controlPr locked="0" defaultSize="0" autoFill="0" autoLine="0" autoPict="0">
                <anchor moveWithCells="1">
                  <from>
                    <xdr:col>4</xdr:col>
                    <xdr:colOff>704850</xdr:colOff>
                    <xdr:row>50</xdr:row>
                    <xdr:rowOff>66675</xdr:rowOff>
                  </from>
                  <to>
                    <xdr:col>5</xdr:col>
                    <xdr:colOff>533400</xdr:colOff>
                    <xdr:row>51</xdr:row>
                    <xdr:rowOff>0</xdr:rowOff>
                  </to>
                </anchor>
              </controlPr>
            </control>
          </mc:Choice>
        </mc:AlternateContent>
        <mc:AlternateContent xmlns:mc="http://schemas.openxmlformats.org/markup-compatibility/2006">
          <mc:Choice Requires="x14">
            <control shapeId="4338" r:id="rId100" name="Check Box 242">
              <controlPr locked="0" defaultSize="0" autoFill="0" autoLine="0" autoPict="0">
                <anchor moveWithCells="1">
                  <from>
                    <xdr:col>4</xdr:col>
                    <xdr:colOff>704850</xdr:colOff>
                    <xdr:row>51</xdr:row>
                    <xdr:rowOff>19050</xdr:rowOff>
                  </from>
                  <to>
                    <xdr:col>5</xdr:col>
                    <xdr:colOff>533400</xdr:colOff>
                    <xdr:row>51</xdr:row>
                    <xdr:rowOff>238125</xdr:rowOff>
                  </to>
                </anchor>
              </controlPr>
            </control>
          </mc:Choice>
        </mc:AlternateContent>
        <mc:AlternateContent xmlns:mc="http://schemas.openxmlformats.org/markup-compatibility/2006">
          <mc:Choice Requires="x14">
            <control shapeId="4324" r:id="rId101" name="Check Box 228">
              <controlPr locked="0" defaultSize="0" autoFill="0" autoLine="0" autoPict="0">
                <anchor moveWithCells="1">
                  <from>
                    <xdr:col>6</xdr:col>
                    <xdr:colOff>0</xdr:colOff>
                    <xdr:row>48</xdr:row>
                    <xdr:rowOff>57150</xdr:rowOff>
                  </from>
                  <to>
                    <xdr:col>6</xdr:col>
                    <xdr:colOff>542925</xdr:colOff>
                    <xdr:row>48</xdr:row>
                    <xdr:rowOff>276225</xdr:rowOff>
                  </to>
                </anchor>
              </controlPr>
            </control>
          </mc:Choice>
        </mc:AlternateContent>
        <mc:AlternateContent xmlns:mc="http://schemas.openxmlformats.org/markup-compatibility/2006">
          <mc:Choice Requires="x14">
            <control shapeId="4329" r:id="rId102" name="Check Box 233">
              <controlPr locked="0" defaultSize="0" autoFill="0" autoLine="0" autoPict="0">
                <anchor moveWithCells="1">
                  <from>
                    <xdr:col>6</xdr:col>
                    <xdr:colOff>0</xdr:colOff>
                    <xdr:row>49</xdr:row>
                    <xdr:rowOff>47625</xdr:rowOff>
                  </from>
                  <to>
                    <xdr:col>6</xdr:col>
                    <xdr:colOff>542925</xdr:colOff>
                    <xdr:row>49</xdr:row>
                    <xdr:rowOff>257175</xdr:rowOff>
                  </to>
                </anchor>
              </controlPr>
            </control>
          </mc:Choice>
        </mc:AlternateContent>
        <mc:AlternateContent xmlns:mc="http://schemas.openxmlformats.org/markup-compatibility/2006">
          <mc:Choice Requires="x14">
            <control shapeId="4334" r:id="rId103" name="Check Box 238">
              <controlPr locked="0" defaultSize="0" autoFill="0" autoLine="0" autoPict="0">
                <anchor moveWithCells="1">
                  <from>
                    <xdr:col>6</xdr:col>
                    <xdr:colOff>0</xdr:colOff>
                    <xdr:row>50</xdr:row>
                    <xdr:rowOff>66675</xdr:rowOff>
                  </from>
                  <to>
                    <xdr:col>6</xdr:col>
                    <xdr:colOff>542925</xdr:colOff>
                    <xdr:row>51</xdr:row>
                    <xdr:rowOff>0</xdr:rowOff>
                  </to>
                </anchor>
              </controlPr>
            </control>
          </mc:Choice>
        </mc:AlternateContent>
        <mc:AlternateContent xmlns:mc="http://schemas.openxmlformats.org/markup-compatibility/2006">
          <mc:Choice Requires="x14">
            <control shapeId="4339" r:id="rId104" name="Check Box 243">
              <controlPr locked="0" defaultSize="0" autoFill="0" autoLine="0" autoPict="0">
                <anchor moveWithCells="1">
                  <from>
                    <xdr:col>6</xdr:col>
                    <xdr:colOff>0</xdr:colOff>
                    <xdr:row>51</xdr:row>
                    <xdr:rowOff>19050</xdr:rowOff>
                  </from>
                  <to>
                    <xdr:col>6</xdr:col>
                    <xdr:colOff>542925</xdr:colOff>
                    <xdr:row>51</xdr:row>
                    <xdr:rowOff>238125</xdr:rowOff>
                  </to>
                </anchor>
              </controlPr>
            </control>
          </mc:Choice>
        </mc:AlternateContent>
        <mc:AlternateContent xmlns:mc="http://schemas.openxmlformats.org/markup-compatibility/2006">
          <mc:Choice Requires="x14">
            <control shapeId="4342" r:id="rId105" name="Check Box 246">
              <controlPr locked="0" defaultSize="0" autoFill="0" autoLine="0" autoPict="0">
                <anchor moveWithCells="1">
                  <from>
                    <xdr:col>4</xdr:col>
                    <xdr:colOff>19050</xdr:colOff>
                    <xdr:row>52</xdr:row>
                    <xdr:rowOff>95250</xdr:rowOff>
                  </from>
                  <to>
                    <xdr:col>5</xdr:col>
                    <xdr:colOff>361950</xdr:colOff>
                    <xdr:row>52</xdr:row>
                    <xdr:rowOff>314325</xdr:rowOff>
                  </to>
                </anchor>
              </controlPr>
            </control>
          </mc:Choice>
        </mc:AlternateContent>
        <mc:AlternateContent xmlns:mc="http://schemas.openxmlformats.org/markup-compatibility/2006">
          <mc:Choice Requires="x14">
            <control shapeId="4345" r:id="rId106" name="Check Box 249">
              <controlPr locked="0" defaultSize="0" autoFill="0" autoLine="0" autoPict="0">
                <anchor moveWithCells="1">
                  <from>
                    <xdr:col>3</xdr:col>
                    <xdr:colOff>9525</xdr:colOff>
                    <xdr:row>53</xdr:row>
                    <xdr:rowOff>9525</xdr:rowOff>
                  </from>
                  <to>
                    <xdr:col>4</xdr:col>
                    <xdr:colOff>19050</xdr:colOff>
                    <xdr:row>54</xdr:row>
                    <xdr:rowOff>9525</xdr:rowOff>
                  </to>
                </anchor>
              </controlPr>
            </control>
          </mc:Choice>
        </mc:AlternateContent>
        <mc:AlternateContent xmlns:mc="http://schemas.openxmlformats.org/markup-compatibility/2006">
          <mc:Choice Requires="x14">
            <control shapeId="4348" r:id="rId107" name="Check Box 252">
              <controlPr locked="0" defaultSize="0" autoFill="0" autoLine="0" autoPict="0">
                <anchor moveWithCells="1">
                  <from>
                    <xdr:col>4</xdr:col>
                    <xdr:colOff>19050</xdr:colOff>
                    <xdr:row>53</xdr:row>
                    <xdr:rowOff>9525</xdr:rowOff>
                  </from>
                  <to>
                    <xdr:col>5</xdr:col>
                    <xdr:colOff>19050</xdr:colOff>
                    <xdr:row>54</xdr:row>
                    <xdr:rowOff>9525</xdr:rowOff>
                  </to>
                </anchor>
              </controlPr>
            </control>
          </mc:Choice>
        </mc:AlternateContent>
        <mc:AlternateContent xmlns:mc="http://schemas.openxmlformats.org/markup-compatibility/2006">
          <mc:Choice Requires="x14">
            <control shapeId="4350" r:id="rId108" name="Check Box 254">
              <controlPr locked="0" defaultSize="0" autoFill="0" autoLine="0" autoPict="0">
                <anchor moveWithCells="1">
                  <from>
                    <xdr:col>5</xdr:col>
                    <xdr:colOff>257175</xdr:colOff>
                    <xdr:row>53</xdr:row>
                    <xdr:rowOff>9525</xdr:rowOff>
                  </from>
                  <to>
                    <xdr:col>6</xdr:col>
                    <xdr:colOff>257175</xdr:colOff>
                    <xdr:row>54</xdr:row>
                    <xdr:rowOff>9525</xdr:rowOff>
                  </to>
                </anchor>
              </controlPr>
            </control>
          </mc:Choice>
        </mc:AlternateContent>
        <mc:AlternateContent xmlns:mc="http://schemas.openxmlformats.org/markup-compatibility/2006">
          <mc:Choice Requires="x14">
            <control shapeId="4352" r:id="rId109" name="Check Box 256">
              <controlPr locked="0" defaultSize="0" autoFill="0" autoLine="0" autoPict="0">
                <anchor moveWithCells="1">
                  <from>
                    <xdr:col>6</xdr:col>
                    <xdr:colOff>561975</xdr:colOff>
                    <xdr:row>53</xdr:row>
                    <xdr:rowOff>9525</xdr:rowOff>
                  </from>
                  <to>
                    <xdr:col>7</xdr:col>
                    <xdr:colOff>561975</xdr:colOff>
                    <xdr:row>54</xdr:row>
                    <xdr:rowOff>9525</xdr:rowOff>
                  </to>
                </anchor>
              </controlPr>
            </control>
          </mc:Choice>
        </mc:AlternateContent>
        <mc:AlternateContent xmlns:mc="http://schemas.openxmlformats.org/markup-compatibility/2006">
          <mc:Choice Requires="x14">
            <control shapeId="4357" r:id="rId110" name="Check Box 261">
              <controlPr locked="0" defaultSize="0" autoFill="0" autoLine="0" autoPict="0">
                <anchor moveWithCells="1">
                  <from>
                    <xdr:col>3</xdr:col>
                    <xdr:colOff>9525</xdr:colOff>
                    <xdr:row>54</xdr:row>
                    <xdr:rowOff>95250</xdr:rowOff>
                  </from>
                  <to>
                    <xdr:col>4</xdr:col>
                    <xdr:colOff>19050</xdr:colOff>
                    <xdr:row>54</xdr:row>
                    <xdr:rowOff>314325</xdr:rowOff>
                  </to>
                </anchor>
              </controlPr>
            </control>
          </mc:Choice>
        </mc:AlternateContent>
        <mc:AlternateContent xmlns:mc="http://schemas.openxmlformats.org/markup-compatibility/2006">
          <mc:Choice Requires="x14">
            <control shapeId="4358" r:id="rId111" name="Check Box 262">
              <controlPr locked="0" defaultSize="0" autoFill="0" autoLine="0" autoPict="0">
                <anchor moveWithCells="1">
                  <from>
                    <xdr:col>4</xdr:col>
                    <xdr:colOff>19050</xdr:colOff>
                    <xdr:row>54</xdr:row>
                    <xdr:rowOff>95250</xdr:rowOff>
                  </from>
                  <to>
                    <xdr:col>5</xdr:col>
                    <xdr:colOff>19050</xdr:colOff>
                    <xdr:row>54</xdr:row>
                    <xdr:rowOff>314325</xdr:rowOff>
                  </to>
                </anchor>
              </controlPr>
            </control>
          </mc:Choice>
        </mc:AlternateContent>
        <mc:AlternateContent xmlns:mc="http://schemas.openxmlformats.org/markup-compatibility/2006">
          <mc:Choice Requires="x14">
            <control shapeId="4359" r:id="rId112" name="Check Box 263">
              <controlPr locked="0" defaultSize="0" autoFill="0" autoLine="0" autoPict="0">
                <anchor moveWithCells="1">
                  <from>
                    <xdr:col>5</xdr:col>
                    <xdr:colOff>257175</xdr:colOff>
                    <xdr:row>54</xdr:row>
                    <xdr:rowOff>0</xdr:rowOff>
                  </from>
                  <to>
                    <xdr:col>6</xdr:col>
                    <xdr:colOff>333375</xdr:colOff>
                    <xdr:row>55</xdr:row>
                    <xdr:rowOff>0</xdr:rowOff>
                  </to>
                </anchor>
              </controlPr>
            </control>
          </mc:Choice>
        </mc:AlternateContent>
        <mc:AlternateContent xmlns:mc="http://schemas.openxmlformats.org/markup-compatibility/2006">
          <mc:Choice Requires="x14">
            <control shapeId="4360" r:id="rId113" name="Check Box 264">
              <controlPr locked="0" defaultSize="0" autoFill="0" autoLine="0" autoPict="0">
                <anchor moveWithCells="1">
                  <from>
                    <xdr:col>6</xdr:col>
                    <xdr:colOff>561975</xdr:colOff>
                    <xdr:row>54</xdr:row>
                    <xdr:rowOff>95250</xdr:rowOff>
                  </from>
                  <to>
                    <xdr:col>7</xdr:col>
                    <xdr:colOff>561975</xdr:colOff>
                    <xdr:row>54</xdr:row>
                    <xdr:rowOff>314325</xdr:rowOff>
                  </to>
                </anchor>
              </controlPr>
            </control>
          </mc:Choice>
        </mc:AlternateContent>
        <mc:AlternateContent xmlns:mc="http://schemas.openxmlformats.org/markup-compatibility/2006">
          <mc:Choice Requires="x14">
            <control shapeId="4368" r:id="rId114" name="Check Box 272">
              <controlPr locked="0" defaultSize="0" autoFill="0" autoLine="0" autoPict="0">
                <anchor moveWithCells="1">
                  <from>
                    <xdr:col>3</xdr:col>
                    <xdr:colOff>9525</xdr:colOff>
                    <xdr:row>62</xdr:row>
                    <xdr:rowOff>76200</xdr:rowOff>
                  </from>
                  <to>
                    <xdr:col>4</xdr:col>
                    <xdr:colOff>9525</xdr:colOff>
                    <xdr:row>62</xdr:row>
                    <xdr:rowOff>323850</xdr:rowOff>
                  </to>
                </anchor>
              </controlPr>
            </control>
          </mc:Choice>
        </mc:AlternateContent>
        <mc:AlternateContent xmlns:mc="http://schemas.openxmlformats.org/markup-compatibility/2006">
          <mc:Choice Requires="x14">
            <control shapeId="4369" r:id="rId115" name="Check Box 273">
              <controlPr locked="0" defaultSize="0" autoFill="0" autoLine="0" autoPict="0">
                <anchor moveWithCells="1">
                  <from>
                    <xdr:col>3</xdr:col>
                    <xdr:colOff>704850</xdr:colOff>
                    <xdr:row>62</xdr:row>
                    <xdr:rowOff>76200</xdr:rowOff>
                  </from>
                  <to>
                    <xdr:col>5</xdr:col>
                    <xdr:colOff>28575</xdr:colOff>
                    <xdr:row>62</xdr:row>
                    <xdr:rowOff>323850</xdr:rowOff>
                  </to>
                </anchor>
              </controlPr>
            </control>
          </mc:Choice>
        </mc:AlternateContent>
        <mc:AlternateContent xmlns:mc="http://schemas.openxmlformats.org/markup-compatibility/2006">
          <mc:Choice Requires="x14">
            <control shapeId="4375" r:id="rId116" name="Check Box 279">
              <controlPr locked="0" defaultSize="0" autoFill="0" autoLine="0" autoPict="0">
                <anchor moveWithCells="1">
                  <from>
                    <xdr:col>3</xdr:col>
                    <xdr:colOff>9525</xdr:colOff>
                    <xdr:row>67</xdr:row>
                    <xdr:rowOff>66675</xdr:rowOff>
                  </from>
                  <to>
                    <xdr:col>3</xdr:col>
                    <xdr:colOff>695325</xdr:colOff>
                    <xdr:row>67</xdr:row>
                    <xdr:rowOff>333375</xdr:rowOff>
                  </to>
                </anchor>
              </controlPr>
            </control>
          </mc:Choice>
        </mc:AlternateContent>
        <mc:AlternateContent xmlns:mc="http://schemas.openxmlformats.org/markup-compatibility/2006">
          <mc:Choice Requires="x14">
            <control shapeId="4376" r:id="rId117" name="Check Box 280">
              <controlPr locked="0" defaultSize="0" autoFill="0" autoLine="0" autoPict="0">
                <anchor moveWithCells="1">
                  <from>
                    <xdr:col>4</xdr:col>
                    <xdr:colOff>161925</xdr:colOff>
                    <xdr:row>67</xdr:row>
                    <xdr:rowOff>66675</xdr:rowOff>
                  </from>
                  <to>
                    <xdr:col>5</xdr:col>
                    <xdr:colOff>133350</xdr:colOff>
                    <xdr:row>67</xdr:row>
                    <xdr:rowOff>323850</xdr:rowOff>
                  </to>
                </anchor>
              </controlPr>
            </control>
          </mc:Choice>
        </mc:AlternateContent>
        <mc:AlternateContent xmlns:mc="http://schemas.openxmlformats.org/markup-compatibility/2006">
          <mc:Choice Requires="x14">
            <control shapeId="4377" r:id="rId118" name="Check Box 281">
              <controlPr locked="0" defaultSize="0" autoFill="0" autoLine="0" autoPict="0">
                <anchor moveWithCells="1">
                  <from>
                    <xdr:col>5</xdr:col>
                    <xdr:colOff>314325</xdr:colOff>
                    <xdr:row>67</xdr:row>
                    <xdr:rowOff>66675</xdr:rowOff>
                  </from>
                  <to>
                    <xdr:col>6</xdr:col>
                    <xdr:colOff>285750</xdr:colOff>
                    <xdr:row>67</xdr:row>
                    <xdr:rowOff>323850</xdr:rowOff>
                  </to>
                </anchor>
              </controlPr>
            </control>
          </mc:Choice>
        </mc:AlternateContent>
        <mc:AlternateContent xmlns:mc="http://schemas.openxmlformats.org/markup-compatibility/2006">
          <mc:Choice Requires="x14">
            <control shapeId="4379" r:id="rId119" name="Check Box 283">
              <controlPr locked="0" defaultSize="0" autoFill="0" autoLine="0" autoPict="0">
                <anchor moveWithCells="1">
                  <from>
                    <xdr:col>3</xdr:col>
                    <xdr:colOff>9525</xdr:colOff>
                    <xdr:row>94</xdr:row>
                    <xdr:rowOff>66675</xdr:rowOff>
                  </from>
                  <to>
                    <xdr:col>4</xdr:col>
                    <xdr:colOff>66675</xdr:colOff>
                    <xdr:row>94</xdr:row>
                    <xdr:rowOff>333375</xdr:rowOff>
                  </to>
                </anchor>
              </controlPr>
            </control>
          </mc:Choice>
        </mc:AlternateContent>
        <mc:AlternateContent xmlns:mc="http://schemas.openxmlformats.org/markup-compatibility/2006">
          <mc:Choice Requires="x14">
            <control shapeId="4380" r:id="rId120" name="Check Box 284">
              <controlPr locked="0" defaultSize="0" autoFill="0" autoLine="0" autoPict="0">
                <anchor moveWithCells="1">
                  <from>
                    <xdr:col>4</xdr:col>
                    <xdr:colOff>171450</xdr:colOff>
                    <xdr:row>94</xdr:row>
                    <xdr:rowOff>66675</xdr:rowOff>
                  </from>
                  <to>
                    <xdr:col>6</xdr:col>
                    <xdr:colOff>123825</xdr:colOff>
                    <xdr:row>94</xdr:row>
                    <xdr:rowOff>333375</xdr:rowOff>
                  </to>
                </anchor>
              </controlPr>
            </control>
          </mc:Choice>
        </mc:AlternateContent>
        <mc:AlternateContent xmlns:mc="http://schemas.openxmlformats.org/markup-compatibility/2006">
          <mc:Choice Requires="x14">
            <control shapeId="4381" r:id="rId121" name="Check Box 285">
              <controlPr locked="0" defaultSize="0" autoFill="0" autoLine="0" autoPict="0">
                <anchor moveWithCells="1">
                  <from>
                    <xdr:col>6</xdr:col>
                    <xdr:colOff>95250</xdr:colOff>
                    <xdr:row>94</xdr:row>
                    <xdr:rowOff>66675</xdr:rowOff>
                  </from>
                  <to>
                    <xdr:col>7</xdr:col>
                    <xdr:colOff>752475</xdr:colOff>
                    <xdr:row>94</xdr:row>
                    <xdr:rowOff>333375</xdr:rowOff>
                  </to>
                </anchor>
              </controlPr>
            </control>
          </mc:Choice>
        </mc:AlternateContent>
        <mc:AlternateContent xmlns:mc="http://schemas.openxmlformats.org/markup-compatibility/2006">
          <mc:Choice Requires="x14">
            <control shapeId="4383" r:id="rId122" name="Check Box 287">
              <controlPr locked="0" defaultSize="0" autoFill="0" autoLine="0" autoPict="0">
                <anchor moveWithCells="1">
                  <from>
                    <xdr:col>3</xdr:col>
                    <xdr:colOff>0</xdr:colOff>
                    <xdr:row>57</xdr:row>
                    <xdr:rowOff>19050</xdr:rowOff>
                  </from>
                  <to>
                    <xdr:col>4</xdr:col>
                    <xdr:colOff>219075</xdr:colOff>
                    <xdr:row>58</xdr:row>
                    <xdr:rowOff>0</xdr:rowOff>
                  </to>
                </anchor>
              </controlPr>
            </control>
          </mc:Choice>
        </mc:AlternateContent>
        <mc:AlternateContent xmlns:mc="http://schemas.openxmlformats.org/markup-compatibility/2006">
          <mc:Choice Requires="x14">
            <control shapeId="4389" r:id="rId123" name="Check Box 293">
              <controlPr locked="0" defaultSize="0" autoFill="0" autoLine="0" autoPict="0">
                <anchor moveWithCells="1">
                  <from>
                    <xdr:col>3</xdr:col>
                    <xdr:colOff>9525</xdr:colOff>
                    <xdr:row>96</xdr:row>
                    <xdr:rowOff>76200</xdr:rowOff>
                  </from>
                  <to>
                    <xdr:col>5</xdr:col>
                    <xdr:colOff>523875</xdr:colOff>
                    <xdr:row>96</xdr:row>
                    <xdr:rowOff>323850</xdr:rowOff>
                  </to>
                </anchor>
              </controlPr>
            </control>
          </mc:Choice>
        </mc:AlternateContent>
        <mc:AlternateContent xmlns:mc="http://schemas.openxmlformats.org/markup-compatibility/2006">
          <mc:Choice Requires="x14">
            <control shapeId="4390" r:id="rId124" name="Check Box 294">
              <controlPr locked="0" defaultSize="0" autoFill="0" autoLine="0" autoPict="0">
                <anchor moveWithCells="1">
                  <from>
                    <xdr:col>6</xdr:col>
                    <xdr:colOff>95250</xdr:colOff>
                    <xdr:row>96</xdr:row>
                    <xdr:rowOff>57150</xdr:rowOff>
                  </from>
                  <to>
                    <xdr:col>7</xdr:col>
                    <xdr:colOff>76200</xdr:colOff>
                    <xdr:row>96</xdr:row>
                    <xdr:rowOff>323850</xdr:rowOff>
                  </to>
                </anchor>
              </controlPr>
            </control>
          </mc:Choice>
        </mc:AlternateContent>
        <mc:AlternateContent xmlns:mc="http://schemas.openxmlformats.org/markup-compatibility/2006">
          <mc:Choice Requires="x14">
            <control shapeId="4391" r:id="rId125" name="Check Box 295">
              <controlPr locked="0" defaultSize="0" autoFill="0" autoLine="0" autoPict="0">
                <anchor moveWithCells="1">
                  <from>
                    <xdr:col>3</xdr:col>
                    <xdr:colOff>9525</xdr:colOff>
                    <xdr:row>97</xdr:row>
                    <xdr:rowOff>66675</xdr:rowOff>
                  </from>
                  <to>
                    <xdr:col>4</xdr:col>
                    <xdr:colOff>38100</xdr:colOff>
                    <xdr:row>97</xdr:row>
                    <xdr:rowOff>333375</xdr:rowOff>
                  </to>
                </anchor>
              </controlPr>
            </control>
          </mc:Choice>
        </mc:AlternateContent>
        <mc:AlternateContent xmlns:mc="http://schemas.openxmlformats.org/markup-compatibility/2006">
          <mc:Choice Requires="x14">
            <control shapeId="4392" r:id="rId126" name="Check Box 296">
              <controlPr locked="0" defaultSize="0" autoFill="0" autoLine="0" autoPict="0">
                <anchor moveWithCells="1">
                  <from>
                    <xdr:col>4</xdr:col>
                    <xdr:colOff>171450</xdr:colOff>
                    <xdr:row>97</xdr:row>
                    <xdr:rowOff>66675</xdr:rowOff>
                  </from>
                  <to>
                    <xdr:col>5</xdr:col>
                    <xdr:colOff>485775</xdr:colOff>
                    <xdr:row>97</xdr:row>
                    <xdr:rowOff>333375</xdr:rowOff>
                  </to>
                </anchor>
              </controlPr>
            </control>
          </mc:Choice>
        </mc:AlternateContent>
        <mc:AlternateContent xmlns:mc="http://schemas.openxmlformats.org/markup-compatibility/2006">
          <mc:Choice Requires="x14">
            <control shapeId="4398" r:id="rId127" name="Check Box 302">
              <controlPr locked="0" defaultSize="0" autoFill="0" autoLine="0" autoPict="0">
                <anchor moveWithCells="1">
                  <from>
                    <xdr:col>3</xdr:col>
                    <xdr:colOff>9525</xdr:colOff>
                    <xdr:row>106</xdr:row>
                    <xdr:rowOff>66675</xdr:rowOff>
                  </from>
                  <to>
                    <xdr:col>4</xdr:col>
                    <xdr:colOff>228600</xdr:colOff>
                    <xdr:row>106</xdr:row>
                    <xdr:rowOff>333375</xdr:rowOff>
                  </to>
                </anchor>
              </controlPr>
            </control>
          </mc:Choice>
        </mc:AlternateContent>
        <mc:AlternateContent xmlns:mc="http://schemas.openxmlformats.org/markup-compatibility/2006">
          <mc:Choice Requires="x14">
            <control shapeId="4399" r:id="rId128" name="Check Box 303">
              <controlPr locked="0" defaultSize="0" autoFill="0" autoLine="0" autoPict="0">
                <anchor moveWithCells="1">
                  <from>
                    <xdr:col>4</xdr:col>
                    <xdr:colOff>209550</xdr:colOff>
                    <xdr:row>106</xdr:row>
                    <xdr:rowOff>66675</xdr:rowOff>
                  </from>
                  <to>
                    <xdr:col>5</xdr:col>
                    <xdr:colOff>438150</xdr:colOff>
                    <xdr:row>106</xdr:row>
                    <xdr:rowOff>323850</xdr:rowOff>
                  </to>
                </anchor>
              </controlPr>
            </control>
          </mc:Choice>
        </mc:AlternateContent>
        <mc:AlternateContent xmlns:mc="http://schemas.openxmlformats.org/markup-compatibility/2006">
          <mc:Choice Requires="x14">
            <control shapeId="4400" r:id="rId129" name="Check Box 304">
              <controlPr locked="0" defaultSize="0" autoFill="0" autoLine="0" autoPict="0">
                <anchor moveWithCells="1">
                  <from>
                    <xdr:col>5</xdr:col>
                    <xdr:colOff>495300</xdr:colOff>
                    <xdr:row>106</xdr:row>
                    <xdr:rowOff>66675</xdr:rowOff>
                  </from>
                  <to>
                    <xdr:col>7</xdr:col>
                    <xdr:colOff>0</xdr:colOff>
                    <xdr:row>106</xdr:row>
                    <xdr:rowOff>323850</xdr:rowOff>
                  </to>
                </anchor>
              </controlPr>
            </control>
          </mc:Choice>
        </mc:AlternateContent>
        <mc:AlternateContent xmlns:mc="http://schemas.openxmlformats.org/markup-compatibility/2006">
          <mc:Choice Requires="x14">
            <control shapeId="4404" r:id="rId130" name="Check Box 308">
              <controlPr locked="0" defaultSize="0" autoFill="0" autoLine="0" autoPict="0">
                <anchor moveWithCells="1">
                  <from>
                    <xdr:col>3</xdr:col>
                    <xdr:colOff>9525</xdr:colOff>
                    <xdr:row>68</xdr:row>
                    <xdr:rowOff>0</xdr:rowOff>
                  </from>
                  <to>
                    <xdr:col>4</xdr:col>
                    <xdr:colOff>9525</xdr:colOff>
                    <xdr:row>69</xdr:row>
                    <xdr:rowOff>0</xdr:rowOff>
                  </to>
                </anchor>
              </controlPr>
            </control>
          </mc:Choice>
        </mc:AlternateContent>
        <mc:AlternateContent xmlns:mc="http://schemas.openxmlformats.org/markup-compatibility/2006">
          <mc:Choice Requires="x14">
            <control shapeId="4442" r:id="rId131" name="Check Box 346">
              <controlPr locked="0" defaultSize="0" autoFill="0" autoLine="0" autoPict="0">
                <anchor moveWithCells="1">
                  <from>
                    <xdr:col>5</xdr:col>
                    <xdr:colOff>19050</xdr:colOff>
                    <xdr:row>72</xdr:row>
                    <xdr:rowOff>9525</xdr:rowOff>
                  </from>
                  <to>
                    <xdr:col>6</xdr:col>
                    <xdr:colOff>0</xdr:colOff>
                    <xdr:row>73</xdr:row>
                    <xdr:rowOff>9525</xdr:rowOff>
                  </to>
                </anchor>
              </controlPr>
            </control>
          </mc:Choice>
        </mc:AlternateContent>
        <mc:AlternateContent xmlns:mc="http://schemas.openxmlformats.org/markup-compatibility/2006">
          <mc:Choice Requires="x14">
            <control shapeId="4443" r:id="rId132" name="Check Box 347">
              <controlPr locked="0" defaultSize="0" autoFill="0" autoLine="0" autoPict="0">
                <anchor moveWithCells="1">
                  <from>
                    <xdr:col>6</xdr:col>
                    <xdr:colOff>9525</xdr:colOff>
                    <xdr:row>72</xdr:row>
                    <xdr:rowOff>9525</xdr:rowOff>
                  </from>
                  <to>
                    <xdr:col>7</xdr:col>
                    <xdr:colOff>0</xdr:colOff>
                    <xdr:row>73</xdr:row>
                    <xdr:rowOff>9525</xdr:rowOff>
                  </to>
                </anchor>
              </controlPr>
            </control>
          </mc:Choice>
        </mc:AlternateContent>
        <mc:AlternateContent xmlns:mc="http://schemas.openxmlformats.org/markup-compatibility/2006">
          <mc:Choice Requires="x14">
            <control shapeId="4444" r:id="rId133" name="Check Box 348">
              <controlPr locked="0" defaultSize="0" autoFill="0" autoLine="0" autoPict="0">
                <anchor moveWithCells="1">
                  <from>
                    <xdr:col>7</xdr:col>
                    <xdr:colOff>0</xdr:colOff>
                    <xdr:row>72</xdr:row>
                    <xdr:rowOff>9525</xdr:rowOff>
                  </from>
                  <to>
                    <xdr:col>7</xdr:col>
                    <xdr:colOff>762000</xdr:colOff>
                    <xdr:row>73</xdr:row>
                    <xdr:rowOff>9525</xdr:rowOff>
                  </to>
                </anchor>
              </controlPr>
            </control>
          </mc:Choice>
        </mc:AlternateContent>
        <mc:AlternateContent xmlns:mc="http://schemas.openxmlformats.org/markup-compatibility/2006">
          <mc:Choice Requires="x14">
            <control shapeId="4448" r:id="rId134" name="Check Box 352">
              <controlPr locked="0" defaultSize="0" autoFill="0" autoLine="0" autoPict="0">
                <anchor moveWithCells="1">
                  <from>
                    <xdr:col>5</xdr:col>
                    <xdr:colOff>19050</xdr:colOff>
                    <xdr:row>73</xdr:row>
                    <xdr:rowOff>9525</xdr:rowOff>
                  </from>
                  <to>
                    <xdr:col>6</xdr:col>
                    <xdr:colOff>0</xdr:colOff>
                    <xdr:row>74</xdr:row>
                    <xdr:rowOff>9525</xdr:rowOff>
                  </to>
                </anchor>
              </controlPr>
            </control>
          </mc:Choice>
        </mc:AlternateContent>
        <mc:AlternateContent xmlns:mc="http://schemas.openxmlformats.org/markup-compatibility/2006">
          <mc:Choice Requires="x14">
            <control shapeId="4449" r:id="rId135" name="Check Box 353">
              <controlPr locked="0" defaultSize="0" autoFill="0" autoLine="0" autoPict="0">
                <anchor moveWithCells="1">
                  <from>
                    <xdr:col>6</xdr:col>
                    <xdr:colOff>9525</xdr:colOff>
                    <xdr:row>73</xdr:row>
                    <xdr:rowOff>9525</xdr:rowOff>
                  </from>
                  <to>
                    <xdr:col>7</xdr:col>
                    <xdr:colOff>0</xdr:colOff>
                    <xdr:row>74</xdr:row>
                    <xdr:rowOff>9525</xdr:rowOff>
                  </to>
                </anchor>
              </controlPr>
            </control>
          </mc:Choice>
        </mc:AlternateContent>
        <mc:AlternateContent xmlns:mc="http://schemas.openxmlformats.org/markup-compatibility/2006">
          <mc:Choice Requires="x14">
            <control shapeId="4450" r:id="rId136" name="Check Box 354">
              <controlPr locked="0" defaultSize="0" autoFill="0" autoLine="0" autoPict="0">
                <anchor moveWithCells="1">
                  <from>
                    <xdr:col>7</xdr:col>
                    <xdr:colOff>0</xdr:colOff>
                    <xdr:row>73</xdr:row>
                    <xdr:rowOff>9525</xdr:rowOff>
                  </from>
                  <to>
                    <xdr:col>7</xdr:col>
                    <xdr:colOff>762000</xdr:colOff>
                    <xdr:row>74</xdr:row>
                    <xdr:rowOff>9525</xdr:rowOff>
                  </to>
                </anchor>
              </controlPr>
            </control>
          </mc:Choice>
        </mc:AlternateContent>
        <mc:AlternateContent xmlns:mc="http://schemas.openxmlformats.org/markup-compatibility/2006">
          <mc:Choice Requires="x14">
            <control shapeId="4454" r:id="rId137" name="Check Box 358">
              <controlPr locked="0" defaultSize="0" autoFill="0" autoLine="0" autoPict="0">
                <anchor moveWithCells="1">
                  <from>
                    <xdr:col>5</xdr:col>
                    <xdr:colOff>19050</xdr:colOff>
                    <xdr:row>74</xdr:row>
                    <xdr:rowOff>9525</xdr:rowOff>
                  </from>
                  <to>
                    <xdr:col>6</xdr:col>
                    <xdr:colOff>0</xdr:colOff>
                    <xdr:row>75</xdr:row>
                    <xdr:rowOff>9525</xdr:rowOff>
                  </to>
                </anchor>
              </controlPr>
            </control>
          </mc:Choice>
        </mc:AlternateContent>
        <mc:AlternateContent xmlns:mc="http://schemas.openxmlformats.org/markup-compatibility/2006">
          <mc:Choice Requires="x14">
            <control shapeId="4455" r:id="rId138" name="Check Box 359">
              <controlPr locked="0" defaultSize="0" autoFill="0" autoLine="0" autoPict="0">
                <anchor moveWithCells="1">
                  <from>
                    <xdr:col>6</xdr:col>
                    <xdr:colOff>9525</xdr:colOff>
                    <xdr:row>74</xdr:row>
                    <xdr:rowOff>9525</xdr:rowOff>
                  </from>
                  <to>
                    <xdr:col>7</xdr:col>
                    <xdr:colOff>0</xdr:colOff>
                    <xdr:row>75</xdr:row>
                    <xdr:rowOff>9525</xdr:rowOff>
                  </to>
                </anchor>
              </controlPr>
            </control>
          </mc:Choice>
        </mc:AlternateContent>
        <mc:AlternateContent xmlns:mc="http://schemas.openxmlformats.org/markup-compatibility/2006">
          <mc:Choice Requires="x14">
            <control shapeId="4456" r:id="rId139" name="Check Box 360">
              <controlPr locked="0" defaultSize="0" autoFill="0" autoLine="0" autoPict="0">
                <anchor moveWithCells="1">
                  <from>
                    <xdr:col>7</xdr:col>
                    <xdr:colOff>0</xdr:colOff>
                    <xdr:row>74</xdr:row>
                    <xdr:rowOff>9525</xdr:rowOff>
                  </from>
                  <to>
                    <xdr:col>7</xdr:col>
                    <xdr:colOff>762000</xdr:colOff>
                    <xdr:row>75</xdr:row>
                    <xdr:rowOff>9525</xdr:rowOff>
                  </to>
                </anchor>
              </controlPr>
            </control>
          </mc:Choice>
        </mc:AlternateContent>
        <mc:AlternateContent xmlns:mc="http://schemas.openxmlformats.org/markup-compatibility/2006">
          <mc:Choice Requires="x14">
            <control shapeId="4461" r:id="rId140" name="Check Box 365">
              <controlPr locked="0" defaultSize="0" autoFill="0" autoLine="0" autoPict="0">
                <anchor moveWithCells="1">
                  <from>
                    <xdr:col>5</xdr:col>
                    <xdr:colOff>19050</xdr:colOff>
                    <xdr:row>75</xdr:row>
                    <xdr:rowOff>9525</xdr:rowOff>
                  </from>
                  <to>
                    <xdr:col>6</xdr:col>
                    <xdr:colOff>0</xdr:colOff>
                    <xdr:row>76</xdr:row>
                    <xdr:rowOff>9525</xdr:rowOff>
                  </to>
                </anchor>
              </controlPr>
            </control>
          </mc:Choice>
        </mc:AlternateContent>
        <mc:AlternateContent xmlns:mc="http://schemas.openxmlformats.org/markup-compatibility/2006">
          <mc:Choice Requires="x14">
            <control shapeId="4462" r:id="rId141" name="Check Box 366">
              <controlPr locked="0" defaultSize="0" autoFill="0" autoLine="0" autoPict="0">
                <anchor moveWithCells="1">
                  <from>
                    <xdr:col>6</xdr:col>
                    <xdr:colOff>9525</xdr:colOff>
                    <xdr:row>75</xdr:row>
                    <xdr:rowOff>9525</xdr:rowOff>
                  </from>
                  <to>
                    <xdr:col>7</xdr:col>
                    <xdr:colOff>0</xdr:colOff>
                    <xdr:row>76</xdr:row>
                    <xdr:rowOff>9525</xdr:rowOff>
                  </to>
                </anchor>
              </controlPr>
            </control>
          </mc:Choice>
        </mc:AlternateContent>
        <mc:AlternateContent xmlns:mc="http://schemas.openxmlformats.org/markup-compatibility/2006">
          <mc:Choice Requires="x14">
            <control shapeId="4463" r:id="rId142" name="Check Box 367">
              <controlPr locked="0" defaultSize="0" autoFill="0" autoLine="0" autoPict="0">
                <anchor moveWithCells="1">
                  <from>
                    <xdr:col>7</xdr:col>
                    <xdr:colOff>0</xdr:colOff>
                    <xdr:row>75</xdr:row>
                    <xdr:rowOff>9525</xdr:rowOff>
                  </from>
                  <to>
                    <xdr:col>7</xdr:col>
                    <xdr:colOff>762000</xdr:colOff>
                    <xdr:row>76</xdr:row>
                    <xdr:rowOff>9525</xdr:rowOff>
                  </to>
                </anchor>
              </controlPr>
            </control>
          </mc:Choice>
        </mc:AlternateContent>
        <mc:AlternateContent xmlns:mc="http://schemas.openxmlformats.org/markup-compatibility/2006">
          <mc:Choice Requires="x14">
            <control shapeId="4466" r:id="rId143" name="Check Box 370">
              <controlPr locked="0" defaultSize="0" autoFill="0" autoLine="0" autoPict="0">
                <anchor moveWithCells="1">
                  <from>
                    <xdr:col>3</xdr:col>
                    <xdr:colOff>9525</xdr:colOff>
                    <xdr:row>121</xdr:row>
                    <xdr:rowOff>19050</xdr:rowOff>
                  </from>
                  <to>
                    <xdr:col>4</xdr:col>
                    <xdr:colOff>0</xdr:colOff>
                    <xdr:row>122</xdr:row>
                    <xdr:rowOff>19050</xdr:rowOff>
                  </to>
                </anchor>
              </controlPr>
            </control>
          </mc:Choice>
        </mc:AlternateContent>
        <mc:AlternateContent xmlns:mc="http://schemas.openxmlformats.org/markup-compatibility/2006">
          <mc:Choice Requires="x14">
            <control shapeId="4467" r:id="rId144" name="Check Box 371">
              <controlPr locked="0" defaultSize="0" autoFill="0" autoLine="0" autoPict="0">
                <anchor moveWithCells="1">
                  <from>
                    <xdr:col>3</xdr:col>
                    <xdr:colOff>9525</xdr:colOff>
                    <xdr:row>122</xdr:row>
                    <xdr:rowOff>9525</xdr:rowOff>
                  </from>
                  <to>
                    <xdr:col>4</xdr:col>
                    <xdr:colOff>0</xdr:colOff>
                    <xdr:row>123</xdr:row>
                    <xdr:rowOff>9525</xdr:rowOff>
                  </to>
                </anchor>
              </controlPr>
            </control>
          </mc:Choice>
        </mc:AlternateContent>
        <mc:AlternateContent xmlns:mc="http://schemas.openxmlformats.org/markup-compatibility/2006">
          <mc:Choice Requires="x14">
            <control shapeId="4468" r:id="rId145" name="Check Box 372">
              <controlPr locked="0" defaultSize="0" autoFill="0" autoLine="0" autoPict="0">
                <anchor moveWithCells="1">
                  <from>
                    <xdr:col>3</xdr:col>
                    <xdr:colOff>9525</xdr:colOff>
                    <xdr:row>123</xdr:row>
                    <xdr:rowOff>9525</xdr:rowOff>
                  </from>
                  <to>
                    <xdr:col>4</xdr:col>
                    <xdr:colOff>0</xdr:colOff>
                    <xdr:row>124</xdr:row>
                    <xdr:rowOff>9525</xdr:rowOff>
                  </to>
                </anchor>
              </controlPr>
            </control>
          </mc:Choice>
        </mc:AlternateContent>
        <mc:AlternateContent xmlns:mc="http://schemas.openxmlformats.org/markup-compatibility/2006">
          <mc:Choice Requires="x14">
            <control shapeId="4469" r:id="rId146" name="Check Box 373">
              <controlPr locked="0" defaultSize="0" autoFill="0" autoLine="0" autoPict="0">
                <anchor moveWithCells="1">
                  <from>
                    <xdr:col>3</xdr:col>
                    <xdr:colOff>9525</xdr:colOff>
                    <xdr:row>124</xdr:row>
                    <xdr:rowOff>9525</xdr:rowOff>
                  </from>
                  <to>
                    <xdr:col>4</xdr:col>
                    <xdr:colOff>0</xdr:colOff>
                    <xdr:row>125</xdr:row>
                    <xdr:rowOff>9525</xdr:rowOff>
                  </to>
                </anchor>
              </controlPr>
            </control>
          </mc:Choice>
        </mc:AlternateContent>
        <mc:AlternateContent xmlns:mc="http://schemas.openxmlformats.org/markup-compatibility/2006">
          <mc:Choice Requires="x14">
            <control shapeId="4470" r:id="rId147" name="Check Box 374">
              <controlPr locked="0" defaultSize="0" autoFill="0" autoLine="0" autoPict="0">
                <anchor moveWithCells="1">
                  <from>
                    <xdr:col>3</xdr:col>
                    <xdr:colOff>9525</xdr:colOff>
                    <xdr:row>125</xdr:row>
                    <xdr:rowOff>9525</xdr:rowOff>
                  </from>
                  <to>
                    <xdr:col>4</xdr:col>
                    <xdr:colOff>0</xdr:colOff>
                    <xdr:row>126</xdr:row>
                    <xdr:rowOff>9525</xdr:rowOff>
                  </to>
                </anchor>
              </controlPr>
            </control>
          </mc:Choice>
        </mc:AlternateContent>
        <mc:AlternateContent xmlns:mc="http://schemas.openxmlformats.org/markup-compatibility/2006">
          <mc:Choice Requires="x14">
            <control shapeId="4471" r:id="rId148" name="Check Box 375">
              <controlPr locked="0" defaultSize="0" autoFill="0" autoLine="0" autoPict="0">
                <anchor moveWithCells="1">
                  <from>
                    <xdr:col>3</xdr:col>
                    <xdr:colOff>9525</xdr:colOff>
                    <xdr:row>126</xdr:row>
                    <xdr:rowOff>9525</xdr:rowOff>
                  </from>
                  <to>
                    <xdr:col>4</xdr:col>
                    <xdr:colOff>0</xdr:colOff>
                    <xdr:row>127</xdr:row>
                    <xdr:rowOff>9525</xdr:rowOff>
                  </to>
                </anchor>
              </controlPr>
            </control>
          </mc:Choice>
        </mc:AlternateContent>
        <mc:AlternateContent xmlns:mc="http://schemas.openxmlformats.org/markup-compatibility/2006">
          <mc:Choice Requires="x14">
            <control shapeId="4476" r:id="rId149" name="Check Box 380">
              <controlPr locked="0" defaultSize="0" autoFill="0" autoLine="0" autoPict="0">
                <anchor moveWithCells="1">
                  <from>
                    <xdr:col>3</xdr:col>
                    <xdr:colOff>9525</xdr:colOff>
                    <xdr:row>128</xdr:row>
                    <xdr:rowOff>66675</xdr:rowOff>
                  </from>
                  <to>
                    <xdr:col>3</xdr:col>
                    <xdr:colOff>457200</xdr:colOff>
                    <xdr:row>128</xdr:row>
                    <xdr:rowOff>333375</xdr:rowOff>
                  </to>
                </anchor>
              </controlPr>
            </control>
          </mc:Choice>
        </mc:AlternateContent>
        <mc:AlternateContent xmlns:mc="http://schemas.openxmlformats.org/markup-compatibility/2006">
          <mc:Choice Requires="x14">
            <control shapeId="4477" r:id="rId150" name="Check Box 381">
              <controlPr locked="0" defaultSize="0" autoFill="0" autoLine="0" autoPict="0">
                <anchor moveWithCells="1">
                  <from>
                    <xdr:col>4</xdr:col>
                    <xdr:colOff>209550</xdr:colOff>
                    <xdr:row>128</xdr:row>
                    <xdr:rowOff>66675</xdr:rowOff>
                  </from>
                  <to>
                    <xdr:col>4</xdr:col>
                    <xdr:colOff>695325</xdr:colOff>
                    <xdr:row>128</xdr:row>
                    <xdr:rowOff>323850</xdr:rowOff>
                  </to>
                </anchor>
              </controlPr>
            </control>
          </mc:Choice>
        </mc:AlternateContent>
        <mc:AlternateContent xmlns:mc="http://schemas.openxmlformats.org/markup-compatibility/2006">
          <mc:Choice Requires="x14">
            <control shapeId="4478" r:id="rId151" name="Check Box 382">
              <controlPr locked="0" defaultSize="0" autoFill="0" autoLine="0" autoPict="0">
                <anchor moveWithCells="1">
                  <from>
                    <xdr:col>5</xdr:col>
                    <xdr:colOff>495300</xdr:colOff>
                    <xdr:row>128</xdr:row>
                    <xdr:rowOff>66675</xdr:rowOff>
                  </from>
                  <to>
                    <xdr:col>6</xdr:col>
                    <xdr:colOff>314325</xdr:colOff>
                    <xdr:row>128</xdr:row>
                    <xdr:rowOff>323850</xdr:rowOff>
                  </to>
                </anchor>
              </controlPr>
            </control>
          </mc:Choice>
        </mc:AlternateContent>
        <mc:AlternateContent xmlns:mc="http://schemas.openxmlformats.org/markup-compatibility/2006">
          <mc:Choice Requires="x14">
            <control shapeId="4484" r:id="rId152" name="Check Box 388">
              <controlPr locked="0" defaultSize="0" autoFill="0" autoLine="0" autoPict="0">
                <anchor moveWithCells="1">
                  <from>
                    <xdr:col>3</xdr:col>
                    <xdr:colOff>9525</xdr:colOff>
                    <xdr:row>77</xdr:row>
                    <xdr:rowOff>0</xdr:rowOff>
                  </from>
                  <to>
                    <xdr:col>3</xdr:col>
                    <xdr:colOff>638175</xdr:colOff>
                    <xdr:row>77</xdr:row>
                    <xdr:rowOff>276225</xdr:rowOff>
                  </to>
                </anchor>
              </controlPr>
            </control>
          </mc:Choice>
        </mc:AlternateContent>
        <mc:AlternateContent xmlns:mc="http://schemas.openxmlformats.org/markup-compatibility/2006">
          <mc:Choice Requires="x14">
            <control shapeId="4485" r:id="rId153" name="Check Box 389">
              <controlPr locked="0" defaultSize="0" autoFill="0" autoLine="0" autoPict="0">
                <anchor moveWithCells="1">
                  <from>
                    <xdr:col>5</xdr:col>
                    <xdr:colOff>19050</xdr:colOff>
                    <xdr:row>77</xdr:row>
                    <xdr:rowOff>9525</xdr:rowOff>
                  </from>
                  <to>
                    <xdr:col>5</xdr:col>
                    <xdr:colOff>609600</xdr:colOff>
                    <xdr:row>78</xdr:row>
                    <xdr:rowOff>0</xdr:rowOff>
                  </to>
                </anchor>
              </controlPr>
            </control>
          </mc:Choice>
        </mc:AlternateContent>
        <mc:AlternateContent xmlns:mc="http://schemas.openxmlformats.org/markup-compatibility/2006">
          <mc:Choice Requires="x14">
            <control shapeId="4486" r:id="rId154" name="Check Box 390">
              <controlPr locked="0" defaultSize="0" autoFill="0" autoLine="0" autoPict="0">
                <anchor moveWithCells="1">
                  <from>
                    <xdr:col>6</xdr:col>
                    <xdr:colOff>9525</xdr:colOff>
                    <xdr:row>77</xdr:row>
                    <xdr:rowOff>9525</xdr:rowOff>
                  </from>
                  <to>
                    <xdr:col>6</xdr:col>
                    <xdr:colOff>571500</xdr:colOff>
                    <xdr:row>78</xdr:row>
                    <xdr:rowOff>0</xdr:rowOff>
                  </to>
                </anchor>
              </controlPr>
            </control>
          </mc:Choice>
        </mc:AlternateContent>
        <mc:AlternateContent xmlns:mc="http://schemas.openxmlformats.org/markup-compatibility/2006">
          <mc:Choice Requires="x14">
            <control shapeId="4487" r:id="rId155" name="Check Box 391">
              <controlPr locked="0" defaultSize="0" autoFill="0" autoLine="0" autoPict="0">
                <anchor moveWithCells="1">
                  <from>
                    <xdr:col>7</xdr:col>
                    <xdr:colOff>0</xdr:colOff>
                    <xdr:row>77</xdr:row>
                    <xdr:rowOff>9525</xdr:rowOff>
                  </from>
                  <to>
                    <xdr:col>7</xdr:col>
                    <xdr:colOff>762000</xdr:colOff>
                    <xdr:row>78</xdr:row>
                    <xdr:rowOff>0</xdr:rowOff>
                  </to>
                </anchor>
              </controlPr>
            </control>
          </mc:Choice>
        </mc:AlternateContent>
        <mc:AlternateContent xmlns:mc="http://schemas.openxmlformats.org/markup-compatibility/2006">
          <mc:Choice Requires="x14">
            <control shapeId="4494" r:id="rId156" name="Check Box 398">
              <controlPr locked="0" defaultSize="0" autoFill="0" autoLine="0" autoPict="0">
                <anchor moveWithCells="1">
                  <from>
                    <xdr:col>3</xdr:col>
                    <xdr:colOff>9525</xdr:colOff>
                    <xdr:row>79</xdr:row>
                    <xdr:rowOff>0</xdr:rowOff>
                  </from>
                  <to>
                    <xdr:col>3</xdr:col>
                    <xdr:colOff>638175</xdr:colOff>
                    <xdr:row>79</xdr:row>
                    <xdr:rowOff>276225</xdr:rowOff>
                  </to>
                </anchor>
              </controlPr>
            </control>
          </mc:Choice>
        </mc:AlternateContent>
        <mc:AlternateContent xmlns:mc="http://schemas.openxmlformats.org/markup-compatibility/2006">
          <mc:Choice Requires="x14">
            <control shapeId="4495" r:id="rId157" name="Check Box 399">
              <controlPr locked="0" defaultSize="0" autoFill="0" autoLine="0" autoPict="0">
                <anchor moveWithCells="1">
                  <from>
                    <xdr:col>5</xdr:col>
                    <xdr:colOff>19050</xdr:colOff>
                    <xdr:row>79</xdr:row>
                    <xdr:rowOff>9525</xdr:rowOff>
                  </from>
                  <to>
                    <xdr:col>5</xdr:col>
                    <xdr:colOff>581025</xdr:colOff>
                    <xdr:row>80</xdr:row>
                    <xdr:rowOff>0</xdr:rowOff>
                  </to>
                </anchor>
              </controlPr>
            </control>
          </mc:Choice>
        </mc:AlternateContent>
        <mc:AlternateContent xmlns:mc="http://schemas.openxmlformats.org/markup-compatibility/2006">
          <mc:Choice Requires="x14">
            <control shapeId="4496" r:id="rId158" name="Check Box 400">
              <controlPr locked="0" defaultSize="0" autoFill="0" autoLine="0" autoPict="0">
                <anchor moveWithCells="1">
                  <from>
                    <xdr:col>6</xdr:col>
                    <xdr:colOff>9525</xdr:colOff>
                    <xdr:row>79</xdr:row>
                    <xdr:rowOff>9525</xdr:rowOff>
                  </from>
                  <to>
                    <xdr:col>6</xdr:col>
                    <xdr:colOff>647700</xdr:colOff>
                    <xdr:row>80</xdr:row>
                    <xdr:rowOff>0</xdr:rowOff>
                  </to>
                </anchor>
              </controlPr>
            </control>
          </mc:Choice>
        </mc:AlternateContent>
        <mc:AlternateContent xmlns:mc="http://schemas.openxmlformats.org/markup-compatibility/2006">
          <mc:Choice Requires="x14">
            <control shapeId="4497" r:id="rId159" name="Check Box 401">
              <controlPr locked="0" defaultSize="0" autoFill="0" autoLine="0" autoPict="0">
                <anchor moveWithCells="1">
                  <from>
                    <xdr:col>7</xdr:col>
                    <xdr:colOff>0</xdr:colOff>
                    <xdr:row>79</xdr:row>
                    <xdr:rowOff>9525</xdr:rowOff>
                  </from>
                  <to>
                    <xdr:col>7</xdr:col>
                    <xdr:colOff>762000</xdr:colOff>
                    <xdr:row>80</xdr:row>
                    <xdr:rowOff>0</xdr:rowOff>
                  </to>
                </anchor>
              </controlPr>
            </control>
          </mc:Choice>
        </mc:AlternateContent>
        <mc:AlternateContent xmlns:mc="http://schemas.openxmlformats.org/markup-compatibility/2006">
          <mc:Choice Requires="x14">
            <control shapeId="4502" r:id="rId160" name="Check Box 406">
              <controlPr locked="0" defaultSize="0" autoFill="0" autoLine="0" autoPict="0">
                <anchor moveWithCells="1">
                  <from>
                    <xdr:col>3</xdr:col>
                    <xdr:colOff>9525</xdr:colOff>
                    <xdr:row>81</xdr:row>
                    <xdr:rowOff>0</xdr:rowOff>
                  </from>
                  <to>
                    <xdr:col>3</xdr:col>
                    <xdr:colOff>638175</xdr:colOff>
                    <xdr:row>81</xdr:row>
                    <xdr:rowOff>276225</xdr:rowOff>
                  </to>
                </anchor>
              </controlPr>
            </control>
          </mc:Choice>
        </mc:AlternateContent>
        <mc:AlternateContent xmlns:mc="http://schemas.openxmlformats.org/markup-compatibility/2006">
          <mc:Choice Requires="x14">
            <control shapeId="4503" r:id="rId161" name="Check Box 407">
              <controlPr locked="0" defaultSize="0" autoFill="0" autoLine="0" autoPict="0">
                <anchor moveWithCells="1">
                  <from>
                    <xdr:col>5</xdr:col>
                    <xdr:colOff>19050</xdr:colOff>
                    <xdr:row>81</xdr:row>
                    <xdr:rowOff>9525</xdr:rowOff>
                  </from>
                  <to>
                    <xdr:col>6</xdr:col>
                    <xdr:colOff>9525</xdr:colOff>
                    <xdr:row>82</xdr:row>
                    <xdr:rowOff>0</xdr:rowOff>
                  </to>
                </anchor>
              </controlPr>
            </control>
          </mc:Choice>
        </mc:AlternateContent>
        <mc:AlternateContent xmlns:mc="http://schemas.openxmlformats.org/markup-compatibility/2006">
          <mc:Choice Requires="x14">
            <control shapeId="4504" r:id="rId162" name="Check Box 408">
              <controlPr locked="0" defaultSize="0" autoFill="0" autoLine="0" autoPict="0">
                <anchor moveWithCells="1">
                  <from>
                    <xdr:col>6</xdr:col>
                    <xdr:colOff>9525</xdr:colOff>
                    <xdr:row>81</xdr:row>
                    <xdr:rowOff>9525</xdr:rowOff>
                  </from>
                  <to>
                    <xdr:col>7</xdr:col>
                    <xdr:colOff>0</xdr:colOff>
                    <xdr:row>82</xdr:row>
                    <xdr:rowOff>0</xdr:rowOff>
                  </to>
                </anchor>
              </controlPr>
            </control>
          </mc:Choice>
        </mc:AlternateContent>
        <mc:AlternateContent xmlns:mc="http://schemas.openxmlformats.org/markup-compatibility/2006">
          <mc:Choice Requires="x14">
            <control shapeId="4505" r:id="rId163" name="Check Box 409">
              <controlPr locked="0" defaultSize="0" autoFill="0" autoLine="0" autoPict="0">
                <anchor moveWithCells="1">
                  <from>
                    <xdr:col>7</xdr:col>
                    <xdr:colOff>0</xdr:colOff>
                    <xdr:row>81</xdr:row>
                    <xdr:rowOff>9525</xdr:rowOff>
                  </from>
                  <to>
                    <xdr:col>7</xdr:col>
                    <xdr:colOff>762000</xdr:colOff>
                    <xdr:row>82</xdr:row>
                    <xdr:rowOff>0</xdr:rowOff>
                  </to>
                </anchor>
              </controlPr>
            </control>
          </mc:Choice>
        </mc:AlternateContent>
        <mc:AlternateContent xmlns:mc="http://schemas.openxmlformats.org/markup-compatibility/2006">
          <mc:Choice Requires="x14">
            <control shapeId="4508" r:id="rId164" name="Check Box 412">
              <controlPr locked="0" defaultSize="0" autoFill="0" autoLine="0" autoPict="0">
                <anchor moveWithCells="1">
                  <from>
                    <xdr:col>3</xdr:col>
                    <xdr:colOff>9525</xdr:colOff>
                    <xdr:row>83</xdr:row>
                    <xdr:rowOff>0</xdr:rowOff>
                  </from>
                  <to>
                    <xdr:col>3</xdr:col>
                    <xdr:colOff>638175</xdr:colOff>
                    <xdr:row>84</xdr:row>
                    <xdr:rowOff>47625</xdr:rowOff>
                  </to>
                </anchor>
              </controlPr>
            </control>
          </mc:Choice>
        </mc:AlternateContent>
        <mc:AlternateContent xmlns:mc="http://schemas.openxmlformats.org/markup-compatibility/2006">
          <mc:Choice Requires="x14">
            <control shapeId="4515" r:id="rId165" name="Check Box 419">
              <controlPr locked="0" defaultSize="0" autoFill="0" autoLine="0" autoPict="0">
                <anchor moveWithCells="1">
                  <from>
                    <xdr:col>3</xdr:col>
                    <xdr:colOff>9525</xdr:colOff>
                    <xdr:row>70</xdr:row>
                    <xdr:rowOff>0</xdr:rowOff>
                  </from>
                  <to>
                    <xdr:col>3</xdr:col>
                    <xdr:colOff>638175</xdr:colOff>
                    <xdr:row>71</xdr:row>
                    <xdr:rowOff>28575</xdr:rowOff>
                  </to>
                </anchor>
              </controlPr>
            </control>
          </mc:Choice>
        </mc:AlternateContent>
        <mc:AlternateContent xmlns:mc="http://schemas.openxmlformats.org/markup-compatibility/2006">
          <mc:Choice Requires="x14">
            <control shapeId="4521" r:id="rId166" name="Check Box 425">
              <controlPr locked="0" defaultSize="0" autoFill="0" autoLine="0" autoPict="0">
                <anchor moveWithCells="1">
                  <from>
                    <xdr:col>3</xdr:col>
                    <xdr:colOff>9525</xdr:colOff>
                    <xdr:row>88</xdr:row>
                    <xdr:rowOff>0</xdr:rowOff>
                  </from>
                  <to>
                    <xdr:col>3</xdr:col>
                    <xdr:colOff>638175</xdr:colOff>
                    <xdr:row>88</xdr:row>
                    <xdr:rowOff>276225</xdr:rowOff>
                  </to>
                </anchor>
              </controlPr>
            </control>
          </mc:Choice>
        </mc:AlternateContent>
        <mc:AlternateContent xmlns:mc="http://schemas.openxmlformats.org/markup-compatibility/2006">
          <mc:Choice Requires="x14">
            <control shapeId="4522" r:id="rId167" name="Check Box 426">
              <controlPr locked="0" defaultSize="0" autoFill="0" autoLine="0" autoPict="0">
                <anchor moveWithCells="1">
                  <from>
                    <xdr:col>5</xdr:col>
                    <xdr:colOff>19050</xdr:colOff>
                    <xdr:row>88</xdr:row>
                    <xdr:rowOff>9525</xdr:rowOff>
                  </from>
                  <to>
                    <xdr:col>6</xdr:col>
                    <xdr:colOff>9525</xdr:colOff>
                    <xdr:row>89</xdr:row>
                    <xdr:rowOff>0</xdr:rowOff>
                  </to>
                </anchor>
              </controlPr>
            </control>
          </mc:Choice>
        </mc:AlternateContent>
        <mc:AlternateContent xmlns:mc="http://schemas.openxmlformats.org/markup-compatibility/2006">
          <mc:Choice Requires="x14">
            <control shapeId="4523" r:id="rId168" name="Check Box 427">
              <controlPr locked="0" defaultSize="0" autoFill="0" autoLine="0" autoPict="0">
                <anchor moveWithCells="1">
                  <from>
                    <xdr:col>6</xdr:col>
                    <xdr:colOff>9525</xdr:colOff>
                    <xdr:row>88</xdr:row>
                    <xdr:rowOff>9525</xdr:rowOff>
                  </from>
                  <to>
                    <xdr:col>7</xdr:col>
                    <xdr:colOff>0</xdr:colOff>
                    <xdr:row>89</xdr:row>
                    <xdr:rowOff>0</xdr:rowOff>
                  </to>
                </anchor>
              </controlPr>
            </control>
          </mc:Choice>
        </mc:AlternateContent>
        <mc:AlternateContent xmlns:mc="http://schemas.openxmlformats.org/markup-compatibility/2006">
          <mc:Choice Requires="x14">
            <control shapeId="4524" r:id="rId169" name="Check Box 428">
              <controlPr locked="0" defaultSize="0" autoFill="0" autoLine="0" autoPict="0">
                <anchor moveWithCells="1">
                  <from>
                    <xdr:col>7</xdr:col>
                    <xdr:colOff>0</xdr:colOff>
                    <xdr:row>88</xdr:row>
                    <xdr:rowOff>9525</xdr:rowOff>
                  </from>
                  <to>
                    <xdr:col>7</xdr:col>
                    <xdr:colOff>762000</xdr:colOff>
                    <xdr:row>89</xdr:row>
                    <xdr:rowOff>0</xdr:rowOff>
                  </to>
                </anchor>
              </controlPr>
            </control>
          </mc:Choice>
        </mc:AlternateContent>
        <mc:AlternateContent xmlns:mc="http://schemas.openxmlformats.org/markup-compatibility/2006">
          <mc:Choice Requires="x14">
            <control shapeId="4530" r:id="rId170" name="Check Box 434">
              <controlPr locked="0" defaultSize="0" autoFill="0" autoLine="0" autoPict="0">
                <anchor moveWithCells="1">
                  <from>
                    <xdr:col>3</xdr:col>
                    <xdr:colOff>9525</xdr:colOff>
                    <xdr:row>90</xdr:row>
                    <xdr:rowOff>0</xdr:rowOff>
                  </from>
                  <to>
                    <xdr:col>3</xdr:col>
                    <xdr:colOff>638175</xdr:colOff>
                    <xdr:row>90</xdr:row>
                    <xdr:rowOff>276225</xdr:rowOff>
                  </to>
                </anchor>
              </controlPr>
            </control>
          </mc:Choice>
        </mc:AlternateContent>
        <mc:AlternateContent xmlns:mc="http://schemas.openxmlformats.org/markup-compatibility/2006">
          <mc:Choice Requires="x14">
            <control shapeId="4531" r:id="rId171" name="Check Box 435">
              <controlPr locked="0" defaultSize="0" autoFill="0" autoLine="0" autoPict="0">
                <anchor moveWithCells="1">
                  <from>
                    <xdr:col>5</xdr:col>
                    <xdr:colOff>19050</xdr:colOff>
                    <xdr:row>90</xdr:row>
                    <xdr:rowOff>9525</xdr:rowOff>
                  </from>
                  <to>
                    <xdr:col>6</xdr:col>
                    <xdr:colOff>9525</xdr:colOff>
                    <xdr:row>91</xdr:row>
                    <xdr:rowOff>0</xdr:rowOff>
                  </to>
                </anchor>
              </controlPr>
            </control>
          </mc:Choice>
        </mc:AlternateContent>
        <mc:AlternateContent xmlns:mc="http://schemas.openxmlformats.org/markup-compatibility/2006">
          <mc:Choice Requires="x14">
            <control shapeId="4532" r:id="rId172" name="Check Box 436">
              <controlPr locked="0" defaultSize="0" autoFill="0" autoLine="0" autoPict="0">
                <anchor moveWithCells="1">
                  <from>
                    <xdr:col>6</xdr:col>
                    <xdr:colOff>9525</xdr:colOff>
                    <xdr:row>90</xdr:row>
                    <xdr:rowOff>9525</xdr:rowOff>
                  </from>
                  <to>
                    <xdr:col>7</xdr:col>
                    <xdr:colOff>0</xdr:colOff>
                    <xdr:row>91</xdr:row>
                    <xdr:rowOff>0</xdr:rowOff>
                  </to>
                </anchor>
              </controlPr>
            </control>
          </mc:Choice>
        </mc:AlternateContent>
        <mc:AlternateContent xmlns:mc="http://schemas.openxmlformats.org/markup-compatibility/2006">
          <mc:Choice Requires="x14">
            <control shapeId="4533" r:id="rId173" name="Check Box 437">
              <controlPr locked="0" defaultSize="0" autoFill="0" autoLine="0" autoPict="0">
                <anchor moveWithCells="1">
                  <from>
                    <xdr:col>7</xdr:col>
                    <xdr:colOff>0</xdr:colOff>
                    <xdr:row>90</xdr:row>
                    <xdr:rowOff>9525</xdr:rowOff>
                  </from>
                  <to>
                    <xdr:col>7</xdr:col>
                    <xdr:colOff>762000</xdr:colOff>
                    <xdr:row>91</xdr:row>
                    <xdr:rowOff>0</xdr:rowOff>
                  </to>
                </anchor>
              </controlPr>
            </control>
          </mc:Choice>
        </mc:AlternateContent>
        <mc:AlternateContent xmlns:mc="http://schemas.openxmlformats.org/markup-compatibility/2006">
          <mc:Choice Requires="x14">
            <control shapeId="4536" r:id="rId174" name="Check Box 440">
              <controlPr locked="0" defaultSize="0" autoFill="0" autoLine="0" autoPict="0">
                <anchor moveWithCells="1">
                  <from>
                    <xdr:col>4</xdr:col>
                    <xdr:colOff>0</xdr:colOff>
                    <xdr:row>84</xdr:row>
                    <xdr:rowOff>0</xdr:rowOff>
                  </from>
                  <to>
                    <xdr:col>4</xdr:col>
                    <xdr:colOff>390525</xdr:colOff>
                    <xdr:row>85</xdr:row>
                    <xdr:rowOff>0</xdr:rowOff>
                  </to>
                </anchor>
              </controlPr>
            </control>
          </mc:Choice>
        </mc:AlternateContent>
        <mc:AlternateContent xmlns:mc="http://schemas.openxmlformats.org/markup-compatibility/2006">
          <mc:Choice Requires="x14">
            <control shapeId="4537" r:id="rId175" name="Check Box 441">
              <controlPr locked="0" defaultSize="0" autoFill="0" autoLine="0" autoPict="0">
                <anchor moveWithCells="1">
                  <from>
                    <xdr:col>4</xdr:col>
                    <xdr:colOff>600075</xdr:colOff>
                    <xdr:row>84</xdr:row>
                    <xdr:rowOff>0</xdr:rowOff>
                  </from>
                  <to>
                    <xdr:col>5</xdr:col>
                    <xdr:colOff>276225</xdr:colOff>
                    <xdr:row>85</xdr:row>
                    <xdr:rowOff>0</xdr:rowOff>
                  </to>
                </anchor>
              </controlPr>
            </control>
          </mc:Choice>
        </mc:AlternateContent>
        <mc:AlternateContent xmlns:mc="http://schemas.openxmlformats.org/markup-compatibility/2006">
          <mc:Choice Requires="x14">
            <control shapeId="4542" r:id="rId176" name="Check Box 446">
              <controlPr locked="0" defaultSize="0" autoFill="0" autoLine="0" autoPict="0">
                <anchor moveWithCells="1">
                  <from>
                    <xdr:col>4</xdr:col>
                    <xdr:colOff>0</xdr:colOff>
                    <xdr:row>85</xdr:row>
                    <xdr:rowOff>0</xdr:rowOff>
                  </from>
                  <to>
                    <xdr:col>4</xdr:col>
                    <xdr:colOff>390525</xdr:colOff>
                    <xdr:row>86</xdr:row>
                    <xdr:rowOff>0</xdr:rowOff>
                  </to>
                </anchor>
              </controlPr>
            </control>
          </mc:Choice>
        </mc:AlternateContent>
        <mc:AlternateContent xmlns:mc="http://schemas.openxmlformats.org/markup-compatibility/2006">
          <mc:Choice Requires="x14">
            <control shapeId="4543" r:id="rId177" name="Check Box 447">
              <controlPr locked="0" defaultSize="0" autoFill="0" autoLine="0" autoPict="0">
                <anchor moveWithCells="1">
                  <from>
                    <xdr:col>4</xdr:col>
                    <xdr:colOff>600075</xdr:colOff>
                    <xdr:row>85</xdr:row>
                    <xdr:rowOff>0</xdr:rowOff>
                  </from>
                  <to>
                    <xdr:col>5</xdr:col>
                    <xdr:colOff>276225</xdr:colOff>
                    <xdr:row>86</xdr:row>
                    <xdr:rowOff>0</xdr:rowOff>
                  </to>
                </anchor>
              </controlPr>
            </control>
          </mc:Choice>
        </mc:AlternateContent>
        <mc:AlternateContent xmlns:mc="http://schemas.openxmlformats.org/markup-compatibility/2006">
          <mc:Choice Requires="x14">
            <control shapeId="4546" r:id="rId178" name="Check Box 450">
              <controlPr locked="0" defaultSize="0" autoFill="0" autoLine="0" autoPict="0">
                <anchor moveWithCells="1">
                  <from>
                    <xdr:col>4</xdr:col>
                    <xdr:colOff>0</xdr:colOff>
                    <xdr:row>86</xdr:row>
                    <xdr:rowOff>0</xdr:rowOff>
                  </from>
                  <to>
                    <xdr:col>4</xdr:col>
                    <xdr:colOff>390525</xdr:colOff>
                    <xdr:row>87</xdr:row>
                    <xdr:rowOff>0</xdr:rowOff>
                  </to>
                </anchor>
              </controlPr>
            </control>
          </mc:Choice>
        </mc:AlternateContent>
        <mc:AlternateContent xmlns:mc="http://schemas.openxmlformats.org/markup-compatibility/2006">
          <mc:Choice Requires="x14">
            <control shapeId="4547" r:id="rId179" name="Check Box 451">
              <controlPr locked="0" defaultSize="0" autoFill="0" autoLine="0" autoPict="0">
                <anchor moveWithCells="1">
                  <from>
                    <xdr:col>4</xdr:col>
                    <xdr:colOff>600075</xdr:colOff>
                    <xdr:row>86</xdr:row>
                    <xdr:rowOff>0</xdr:rowOff>
                  </from>
                  <to>
                    <xdr:col>5</xdr:col>
                    <xdr:colOff>276225</xdr:colOff>
                    <xdr:row>87</xdr:row>
                    <xdr:rowOff>0</xdr:rowOff>
                  </to>
                </anchor>
              </controlPr>
            </control>
          </mc:Choice>
        </mc:AlternateContent>
        <mc:AlternateContent xmlns:mc="http://schemas.openxmlformats.org/markup-compatibility/2006">
          <mc:Choice Requires="x14">
            <control shapeId="4548" r:id="rId180" name="Check Box 452">
              <controlPr locked="0" defaultSize="0" autoFill="0" autoLine="0" autoPict="0">
                <anchor moveWithCells="1">
                  <from>
                    <xdr:col>3</xdr:col>
                    <xdr:colOff>9525</xdr:colOff>
                    <xdr:row>127</xdr:row>
                    <xdr:rowOff>9525</xdr:rowOff>
                  </from>
                  <to>
                    <xdr:col>5</xdr:col>
                    <xdr:colOff>28575</xdr:colOff>
                    <xdr:row>128</xdr:row>
                    <xdr:rowOff>9525</xdr:rowOff>
                  </to>
                </anchor>
              </controlPr>
            </control>
          </mc:Choice>
        </mc:AlternateContent>
        <mc:AlternateContent xmlns:mc="http://schemas.openxmlformats.org/markup-compatibility/2006">
          <mc:Choice Requires="x14">
            <control shapeId="4551" r:id="rId181" name="Check Box 455">
              <controlPr locked="0" defaultSize="0" autoFill="0" autoLine="0" autoPict="0">
                <anchor moveWithCells="1">
                  <from>
                    <xdr:col>4</xdr:col>
                    <xdr:colOff>209550</xdr:colOff>
                    <xdr:row>107</xdr:row>
                    <xdr:rowOff>9525</xdr:rowOff>
                  </from>
                  <to>
                    <xdr:col>6</xdr:col>
                    <xdr:colOff>152400</xdr:colOff>
                    <xdr:row>108</xdr:row>
                    <xdr:rowOff>0</xdr:rowOff>
                  </to>
                </anchor>
              </controlPr>
            </control>
          </mc:Choice>
        </mc:AlternateContent>
        <mc:AlternateContent xmlns:mc="http://schemas.openxmlformats.org/markup-compatibility/2006">
          <mc:Choice Requires="x14">
            <control shapeId="4574" r:id="rId182" name="Check Box 478">
              <controlPr locked="0" defaultSize="0" autoFill="0" autoLine="0" autoPict="0">
                <anchor moveWithCells="1">
                  <from>
                    <xdr:col>3</xdr:col>
                    <xdr:colOff>9525</xdr:colOff>
                    <xdr:row>108</xdr:row>
                    <xdr:rowOff>9525</xdr:rowOff>
                  </from>
                  <to>
                    <xdr:col>3</xdr:col>
                    <xdr:colOff>666750</xdr:colOff>
                    <xdr:row>109</xdr:row>
                    <xdr:rowOff>0</xdr:rowOff>
                  </to>
                </anchor>
              </controlPr>
            </control>
          </mc:Choice>
        </mc:AlternateContent>
        <mc:AlternateContent xmlns:mc="http://schemas.openxmlformats.org/markup-compatibility/2006">
          <mc:Choice Requires="x14">
            <control shapeId="4575" r:id="rId183" name="Check Box 479">
              <controlPr locked="0" defaultSize="0" autoFill="0" autoLine="0" autoPict="0">
                <anchor moveWithCells="1">
                  <from>
                    <xdr:col>4</xdr:col>
                    <xdr:colOff>209550</xdr:colOff>
                    <xdr:row>108</xdr:row>
                    <xdr:rowOff>9525</xdr:rowOff>
                  </from>
                  <to>
                    <xdr:col>6</xdr:col>
                    <xdr:colOff>152400</xdr:colOff>
                    <xdr:row>109</xdr:row>
                    <xdr:rowOff>0</xdr:rowOff>
                  </to>
                </anchor>
              </controlPr>
            </control>
          </mc:Choice>
        </mc:AlternateContent>
        <mc:AlternateContent xmlns:mc="http://schemas.openxmlformats.org/markup-compatibility/2006">
          <mc:Choice Requires="x14">
            <control shapeId="4576" r:id="rId184" name="Check Box 480">
              <controlPr locked="0" defaultSize="0" autoFill="0" autoLine="0" autoPict="0">
                <anchor moveWithCells="1">
                  <from>
                    <xdr:col>3</xdr:col>
                    <xdr:colOff>9525</xdr:colOff>
                    <xdr:row>109</xdr:row>
                    <xdr:rowOff>9525</xdr:rowOff>
                  </from>
                  <to>
                    <xdr:col>3</xdr:col>
                    <xdr:colOff>666750</xdr:colOff>
                    <xdr:row>110</xdr:row>
                    <xdr:rowOff>0</xdr:rowOff>
                  </to>
                </anchor>
              </controlPr>
            </control>
          </mc:Choice>
        </mc:AlternateContent>
        <mc:AlternateContent xmlns:mc="http://schemas.openxmlformats.org/markup-compatibility/2006">
          <mc:Choice Requires="x14">
            <control shapeId="4577" r:id="rId185" name="Check Box 481">
              <controlPr locked="0" defaultSize="0" autoFill="0" autoLine="0" autoPict="0">
                <anchor moveWithCells="1">
                  <from>
                    <xdr:col>4</xdr:col>
                    <xdr:colOff>209550</xdr:colOff>
                    <xdr:row>109</xdr:row>
                    <xdr:rowOff>9525</xdr:rowOff>
                  </from>
                  <to>
                    <xdr:col>6</xdr:col>
                    <xdr:colOff>152400</xdr:colOff>
                    <xdr:row>110</xdr:row>
                    <xdr:rowOff>0</xdr:rowOff>
                  </to>
                </anchor>
              </controlPr>
            </control>
          </mc:Choice>
        </mc:AlternateContent>
        <mc:AlternateContent xmlns:mc="http://schemas.openxmlformats.org/markup-compatibility/2006">
          <mc:Choice Requires="x14">
            <control shapeId="4578" r:id="rId186" name="Check Box 482">
              <controlPr locked="0" defaultSize="0" autoFill="0" autoLine="0" autoPict="0">
                <anchor moveWithCells="1">
                  <from>
                    <xdr:col>3</xdr:col>
                    <xdr:colOff>9525</xdr:colOff>
                    <xdr:row>110</xdr:row>
                    <xdr:rowOff>9525</xdr:rowOff>
                  </from>
                  <to>
                    <xdr:col>3</xdr:col>
                    <xdr:colOff>666750</xdr:colOff>
                    <xdr:row>111</xdr:row>
                    <xdr:rowOff>0</xdr:rowOff>
                  </to>
                </anchor>
              </controlPr>
            </control>
          </mc:Choice>
        </mc:AlternateContent>
        <mc:AlternateContent xmlns:mc="http://schemas.openxmlformats.org/markup-compatibility/2006">
          <mc:Choice Requires="x14">
            <control shapeId="4579" r:id="rId187" name="Check Box 483">
              <controlPr locked="0" defaultSize="0" autoFill="0" autoLine="0" autoPict="0">
                <anchor moveWithCells="1">
                  <from>
                    <xdr:col>4</xdr:col>
                    <xdr:colOff>209550</xdr:colOff>
                    <xdr:row>110</xdr:row>
                    <xdr:rowOff>9525</xdr:rowOff>
                  </from>
                  <to>
                    <xdr:col>6</xdr:col>
                    <xdr:colOff>152400</xdr:colOff>
                    <xdr:row>111</xdr:row>
                    <xdr:rowOff>0</xdr:rowOff>
                  </to>
                </anchor>
              </controlPr>
            </control>
          </mc:Choice>
        </mc:AlternateContent>
        <mc:AlternateContent xmlns:mc="http://schemas.openxmlformats.org/markup-compatibility/2006">
          <mc:Choice Requires="x14">
            <control shapeId="4580" r:id="rId188" name="Check Box 484">
              <controlPr locked="0" defaultSize="0" autoFill="0" autoLine="0" autoPict="0">
                <anchor moveWithCells="1">
                  <from>
                    <xdr:col>3</xdr:col>
                    <xdr:colOff>9525</xdr:colOff>
                    <xdr:row>111</xdr:row>
                    <xdr:rowOff>9525</xdr:rowOff>
                  </from>
                  <to>
                    <xdr:col>3</xdr:col>
                    <xdr:colOff>666750</xdr:colOff>
                    <xdr:row>112</xdr:row>
                    <xdr:rowOff>0</xdr:rowOff>
                  </to>
                </anchor>
              </controlPr>
            </control>
          </mc:Choice>
        </mc:AlternateContent>
        <mc:AlternateContent xmlns:mc="http://schemas.openxmlformats.org/markup-compatibility/2006">
          <mc:Choice Requires="x14">
            <control shapeId="4581" r:id="rId189" name="Check Box 485">
              <controlPr locked="0" defaultSize="0" autoFill="0" autoLine="0" autoPict="0">
                <anchor moveWithCells="1">
                  <from>
                    <xdr:col>4</xdr:col>
                    <xdr:colOff>209550</xdr:colOff>
                    <xdr:row>111</xdr:row>
                    <xdr:rowOff>9525</xdr:rowOff>
                  </from>
                  <to>
                    <xdr:col>6</xdr:col>
                    <xdr:colOff>152400</xdr:colOff>
                    <xdr:row>112</xdr:row>
                    <xdr:rowOff>0</xdr:rowOff>
                  </to>
                </anchor>
              </controlPr>
            </control>
          </mc:Choice>
        </mc:AlternateContent>
        <mc:AlternateContent xmlns:mc="http://schemas.openxmlformats.org/markup-compatibility/2006">
          <mc:Choice Requires="x14">
            <control shapeId="4582" r:id="rId190" name="Check Box 486">
              <controlPr locked="0" defaultSize="0" autoFill="0" autoLine="0" autoPict="0">
                <anchor moveWithCells="1">
                  <from>
                    <xdr:col>3</xdr:col>
                    <xdr:colOff>9525</xdr:colOff>
                    <xdr:row>112</xdr:row>
                    <xdr:rowOff>9525</xdr:rowOff>
                  </from>
                  <to>
                    <xdr:col>3</xdr:col>
                    <xdr:colOff>666750</xdr:colOff>
                    <xdr:row>113</xdr:row>
                    <xdr:rowOff>0</xdr:rowOff>
                  </to>
                </anchor>
              </controlPr>
            </control>
          </mc:Choice>
        </mc:AlternateContent>
        <mc:AlternateContent xmlns:mc="http://schemas.openxmlformats.org/markup-compatibility/2006">
          <mc:Choice Requires="x14">
            <control shapeId="4583" r:id="rId191" name="Check Box 487">
              <controlPr locked="0" defaultSize="0" autoFill="0" autoLine="0" autoPict="0">
                <anchor moveWithCells="1">
                  <from>
                    <xdr:col>4</xdr:col>
                    <xdr:colOff>209550</xdr:colOff>
                    <xdr:row>112</xdr:row>
                    <xdr:rowOff>9525</xdr:rowOff>
                  </from>
                  <to>
                    <xdr:col>6</xdr:col>
                    <xdr:colOff>152400</xdr:colOff>
                    <xdr:row>113</xdr:row>
                    <xdr:rowOff>0</xdr:rowOff>
                  </to>
                </anchor>
              </controlPr>
            </control>
          </mc:Choice>
        </mc:AlternateContent>
        <mc:AlternateContent xmlns:mc="http://schemas.openxmlformats.org/markup-compatibility/2006">
          <mc:Choice Requires="x14">
            <control shapeId="4584" r:id="rId192" name="Check Box 488">
              <controlPr locked="0" defaultSize="0" autoFill="0" autoLine="0" autoPict="0">
                <anchor moveWithCells="1">
                  <from>
                    <xdr:col>3</xdr:col>
                    <xdr:colOff>9525</xdr:colOff>
                    <xdr:row>113</xdr:row>
                    <xdr:rowOff>9525</xdr:rowOff>
                  </from>
                  <to>
                    <xdr:col>3</xdr:col>
                    <xdr:colOff>666750</xdr:colOff>
                    <xdr:row>114</xdr:row>
                    <xdr:rowOff>0</xdr:rowOff>
                  </to>
                </anchor>
              </controlPr>
            </control>
          </mc:Choice>
        </mc:AlternateContent>
        <mc:AlternateContent xmlns:mc="http://schemas.openxmlformats.org/markup-compatibility/2006">
          <mc:Choice Requires="x14">
            <control shapeId="4585" r:id="rId193" name="Check Box 489">
              <controlPr locked="0" defaultSize="0" autoFill="0" autoLine="0" autoPict="0">
                <anchor moveWithCells="1">
                  <from>
                    <xdr:col>4</xdr:col>
                    <xdr:colOff>209550</xdr:colOff>
                    <xdr:row>113</xdr:row>
                    <xdr:rowOff>9525</xdr:rowOff>
                  </from>
                  <to>
                    <xdr:col>6</xdr:col>
                    <xdr:colOff>152400</xdr:colOff>
                    <xdr:row>114</xdr:row>
                    <xdr:rowOff>0</xdr:rowOff>
                  </to>
                </anchor>
              </controlPr>
            </control>
          </mc:Choice>
        </mc:AlternateContent>
        <mc:AlternateContent xmlns:mc="http://schemas.openxmlformats.org/markup-compatibility/2006">
          <mc:Choice Requires="x14">
            <control shapeId="4586" r:id="rId194" name="Check Box 490">
              <controlPr locked="0" defaultSize="0" autoFill="0" autoLine="0" autoPict="0">
                <anchor moveWithCells="1">
                  <from>
                    <xdr:col>3</xdr:col>
                    <xdr:colOff>9525</xdr:colOff>
                    <xdr:row>114</xdr:row>
                    <xdr:rowOff>9525</xdr:rowOff>
                  </from>
                  <to>
                    <xdr:col>3</xdr:col>
                    <xdr:colOff>666750</xdr:colOff>
                    <xdr:row>115</xdr:row>
                    <xdr:rowOff>0</xdr:rowOff>
                  </to>
                </anchor>
              </controlPr>
            </control>
          </mc:Choice>
        </mc:AlternateContent>
        <mc:AlternateContent xmlns:mc="http://schemas.openxmlformats.org/markup-compatibility/2006">
          <mc:Choice Requires="x14">
            <control shapeId="4587" r:id="rId195" name="Check Box 491">
              <controlPr locked="0" defaultSize="0" autoFill="0" autoLine="0" autoPict="0">
                <anchor moveWithCells="1">
                  <from>
                    <xdr:col>4</xdr:col>
                    <xdr:colOff>209550</xdr:colOff>
                    <xdr:row>114</xdr:row>
                    <xdr:rowOff>9525</xdr:rowOff>
                  </from>
                  <to>
                    <xdr:col>6</xdr:col>
                    <xdr:colOff>152400</xdr:colOff>
                    <xdr:row>115</xdr:row>
                    <xdr:rowOff>0</xdr:rowOff>
                  </to>
                </anchor>
              </controlPr>
            </control>
          </mc:Choice>
        </mc:AlternateContent>
        <mc:AlternateContent xmlns:mc="http://schemas.openxmlformats.org/markup-compatibility/2006">
          <mc:Choice Requires="x14">
            <control shapeId="4588" r:id="rId196" name="Check Box 492">
              <controlPr locked="0" defaultSize="0" autoFill="0" autoLine="0" autoPict="0">
                <anchor moveWithCells="1">
                  <from>
                    <xdr:col>3</xdr:col>
                    <xdr:colOff>9525</xdr:colOff>
                    <xdr:row>115</xdr:row>
                    <xdr:rowOff>9525</xdr:rowOff>
                  </from>
                  <to>
                    <xdr:col>3</xdr:col>
                    <xdr:colOff>666750</xdr:colOff>
                    <xdr:row>116</xdr:row>
                    <xdr:rowOff>0</xdr:rowOff>
                  </to>
                </anchor>
              </controlPr>
            </control>
          </mc:Choice>
        </mc:AlternateContent>
        <mc:AlternateContent xmlns:mc="http://schemas.openxmlformats.org/markup-compatibility/2006">
          <mc:Choice Requires="x14">
            <control shapeId="4589" r:id="rId197" name="Check Box 493">
              <controlPr locked="0" defaultSize="0" autoFill="0" autoLine="0" autoPict="0">
                <anchor moveWithCells="1">
                  <from>
                    <xdr:col>4</xdr:col>
                    <xdr:colOff>209550</xdr:colOff>
                    <xdr:row>115</xdr:row>
                    <xdr:rowOff>9525</xdr:rowOff>
                  </from>
                  <to>
                    <xdr:col>6</xdr:col>
                    <xdr:colOff>152400</xdr:colOff>
                    <xdr:row>116</xdr:row>
                    <xdr:rowOff>0</xdr:rowOff>
                  </to>
                </anchor>
              </controlPr>
            </control>
          </mc:Choice>
        </mc:AlternateContent>
        <mc:AlternateContent xmlns:mc="http://schemas.openxmlformats.org/markup-compatibility/2006">
          <mc:Choice Requires="x14">
            <control shapeId="4590" r:id="rId198" name="Check Box 494">
              <controlPr locked="0" defaultSize="0" autoFill="0" autoLine="0" autoPict="0">
                <anchor moveWithCells="1">
                  <from>
                    <xdr:col>3</xdr:col>
                    <xdr:colOff>9525</xdr:colOff>
                    <xdr:row>116</xdr:row>
                    <xdr:rowOff>9525</xdr:rowOff>
                  </from>
                  <to>
                    <xdr:col>3</xdr:col>
                    <xdr:colOff>666750</xdr:colOff>
                    <xdr:row>117</xdr:row>
                    <xdr:rowOff>0</xdr:rowOff>
                  </to>
                </anchor>
              </controlPr>
            </control>
          </mc:Choice>
        </mc:AlternateContent>
        <mc:AlternateContent xmlns:mc="http://schemas.openxmlformats.org/markup-compatibility/2006">
          <mc:Choice Requires="x14">
            <control shapeId="4591" r:id="rId199" name="Check Box 495">
              <controlPr locked="0" defaultSize="0" autoFill="0" autoLine="0" autoPict="0">
                <anchor moveWithCells="1">
                  <from>
                    <xdr:col>4</xdr:col>
                    <xdr:colOff>209550</xdr:colOff>
                    <xdr:row>116</xdr:row>
                    <xdr:rowOff>9525</xdr:rowOff>
                  </from>
                  <to>
                    <xdr:col>6</xdr:col>
                    <xdr:colOff>152400</xdr:colOff>
                    <xdr:row>117</xdr:row>
                    <xdr:rowOff>0</xdr:rowOff>
                  </to>
                </anchor>
              </controlPr>
            </control>
          </mc:Choice>
        </mc:AlternateContent>
        <mc:AlternateContent xmlns:mc="http://schemas.openxmlformats.org/markup-compatibility/2006">
          <mc:Choice Requires="x14">
            <control shapeId="4592" r:id="rId200" name="Check Box 496">
              <controlPr locked="0" defaultSize="0" autoFill="0" autoLine="0" autoPict="0">
                <anchor moveWithCells="1">
                  <from>
                    <xdr:col>3</xdr:col>
                    <xdr:colOff>9525</xdr:colOff>
                    <xdr:row>117</xdr:row>
                    <xdr:rowOff>9525</xdr:rowOff>
                  </from>
                  <to>
                    <xdr:col>3</xdr:col>
                    <xdr:colOff>666750</xdr:colOff>
                    <xdr:row>118</xdr:row>
                    <xdr:rowOff>0</xdr:rowOff>
                  </to>
                </anchor>
              </controlPr>
            </control>
          </mc:Choice>
        </mc:AlternateContent>
        <mc:AlternateContent xmlns:mc="http://schemas.openxmlformats.org/markup-compatibility/2006">
          <mc:Choice Requires="x14">
            <control shapeId="4593" r:id="rId201" name="Check Box 497">
              <controlPr locked="0" defaultSize="0" autoFill="0" autoLine="0" autoPict="0">
                <anchor moveWithCells="1">
                  <from>
                    <xdr:col>4</xdr:col>
                    <xdr:colOff>209550</xdr:colOff>
                    <xdr:row>117</xdr:row>
                    <xdr:rowOff>9525</xdr:rowOff>
                  </from>
                  <to>
                    <xdr:col>6</xdr:col>
                    <xdr:colOff>152400</xdr:colOff>
                    <xdr:row>118</xdr:row>
                    <xdr:rowOff>0</xdr:rowOff>
                  </to>
                </anchor>
              </controlPr>
            </control>
          </mc:Choice>
        </mc:AlternateContent>
        <mc:AlternateContent xmlns:mc="http://schemas.openxmlformats.org/markup-compatibility/2006">
          <mc:Choice Requires="x14">
            <control shapeId="4594" r:id="rId202" name="Check Box 498">
              <controlPr locked="0" defaultSize="0" autoFill="0" autoLine="0" autoPict="0">
                <anchor moveWithCells="1">
                  <from>
                    <xdr:col>3</xdr:col>
                    <xdr:colOff>9525</xdr:colOff>
                    <xdr:row>118</xdr:row>
                    <xdr:rowOff>9525</xdr:rowOff>
                  </from>
                  <to>
                    <xdr:col>3</xdr:col>
                    <xdr:colOff>666750</xdr:colOff>
                    <xdr:row>119</xdr:row>
                    <xdr:rowOff>0</xdr:rowOff>
                  </to>
                </anchor>
              </controlPr>
            </control>
          </mc:Choice>
        </mc:AlternateContent>
        <mc:AlternateContent xmlns:mc="http://schemas.openxmlformats.org/markup-compatibility/2006">
          <mc:Choice Requires="x14">
            <control shapeId="4595" r:id="rId203" name="Check Box 499">
              <controlPr locked="0" defaultSize="0" autoFill="0" autoLine="0" autoPict="0">
                <anchor moveWithCells="1">
                  <from>
                    <xdr:col>4</xdr:col>
                    <xdr:colOff>209550</xdr:colOff>
                    <xdr:row>118</xdr:row>
                    <xdr:rowOff>9525</xdr:rowOff>
                  </from>
                  <to>
                    <xdr:col>6</xdr:col>
                    <xdr:colOff>152400</xdr:colOff>
                    <xdr:row>119</xdr:row>
                    <xdr:rowOff>0</xdr:rowOff>
                  </to>
                </anchor>
              </controlPr>
            </control>
          </mc:Choice>
        </mc:AlternateContent>
        <mc:AlternateContent xmlns:mc="http://schemas.openxmlformats.org/markup-compatibility/2006">
          <mc:Choice Requires="x14">
            <control shapeId="4596" r:id="rId204" name="Check Box 500">
              <controlPr locked="0" defaultSize="0" autoFill="0" autoLine="0" autoPict="0">
                <anchor moveWithCells="1">
                  <from>
                    <xdr:col>3</xdr:col>
                    <xdr:colOff>9525</xdr:colOff>
                    <xdr:row>110</xdr:row>
                    <xdr:rowOff>9525</xdr:rowOff>
                  </from>
                  <to>
                    <xdr:col>3</xdr:col>
                    <xdr:colOff>666750</xdr:colOff>
                    <xdr:row>111</xdr:row>
                    <xdr:rowOff>0</xdr:rowOff>
                  </to>
                </anchor>
              </controlPr>
            </control>
          </mc:Choice>
        </mc:AlternateContent>
        <mc:AlternateContent xmlns:mc="http://schemas.openxmlformats.org/markup-compatibility/2006">
          <mc:Choice Requires="x14">
            <control shapeId="4597" r:id="rId205" name="Check Box 501">
              <controlPr locked="0" defaultSize="0" autoFill="0" autoLine="0" autoPict="0">
                <anchor moveWithCells="1">
                  <from>
                    <xdr:col>3</xdr:col>
                    <xdr:colOff>9525</xdr:colOff>
                    <xdr:row>111</xdr:row>
                    <xdr:rowOff>9525</xdr:rowOff>
                  </from>
                  <to>
                    <xdr:col>3</xdr:col>
                    <xdr:colOff>666750</xdr:colOff>
                    <xdr:row>112</xdr:row>
                    <xdr:rowOff>0</xdr:rowOff>
                  </to>
                </anchor>
              </controlPr>
            </control>
          </mc:Choice>
        </mc:AlternateContent>
        <mc:AlternateContent xmlns:mc="http://schemas.openxmlformats.org/markup-compatibility/2006">
          <mc:Choice Requires="x14">
            <control shapeId="4598" r:id="rId206" name="Check Box 502">
              <controlPr locked="0" defaultSize="0" autoFill="0" autoLine="0" autoPict="0">
                <anchor moveWithCells="1">
                  <from>
                    <xdr:col>3</xdr:col>
                    <xdr:colOff>9525</xdr:colOff>
                    <xdr:row>112</xdr:row>
                    <xdr:rowOff>9525</xdr:rowOff>
                  </from>
                  <to>
                    <xdr:col>3</xdr:col>
                    <xdr:colOff>666750</xdr:colOff>
                    <xdr:row>113</xdr:row>
                    <xdr:rowOff>0</xdr:rowOff>
                  </to>
                </anchor>
              </controlPr>
            </control>
          </mc:Choice>
        </mc:AlternateContent>
        <mc:AlternateContent xmlns:mc="http://schemas.openxmlformats.org/markup-compatibility/2006">
          <mc:Choice Requires="x14">
            <control shapeId="4599" r:id="rId207" name="Check Box 503">
              <controlPr locked="0" defaultSize="0" autoFill="0" autoLine="0" autoPict="0">
                <anchor moveWithCells="1">
                  <from>
                    <xdr:col>3</xdr:col>
                    <xdr:colOff>9525</xdr:colOff>
                    <xdr:row>113</xdr:row>
                    <xdr:rowOff>9525</xdr:rowOff>
                  </from>
                  <to>
                    <xdr:col>3</xdr:col>
                    <xdr:colOff>666750</xdr:colOff>
                    <xdr:row>114</xdr:row>
                    <xdr:rowOff>0</xdr:rowOff>
                  </to>
                </anchor>
              </controlPr>
            </control>
          </mc:Choice>
        </mc:AlternateContent>
        <mc:AlternateContent xmlns:mc="http://schemas.openxmlformats.org/markup-compatibility/2006">
          <mc:Choice Requires="x14">
            <control shapeId="4600" r:id="rId208" name="Check Box 504">
              <controlPr locked="0" defaultSize="0" autoFill="0" autoLine="0" autoPict="0">
                <anchor moveWithCells="1">
                  <from>
                    <xdr:col>3</xdr:col>
                    <xdr:colOff>9525</xdr:colOff>
                    <xdr:row>114</xdr:row>
                    <xdr:rowOff>9525</xdr:rowOff>
                  </from>
                  <to>
                    <xdr:col>3</xdr:col>
                    <xdr:colOff>666750</xdr:colOff>
                    <xdr:row>115</xdr:row>
                    <xdr:rowOff>0</xdr:rowOff>
                  </to>
                </anchor>
              </controlPr>
            </control>
          </mc:Choice>
        </mc:AlternateContent>
        <mc:AlternateContent xmlns:mc="http://schemas.openxmlformats.org/markup-compatibility/2006">
          <mc:Choice Requires="x14">
            <control shapeId="4601" r:id="rId209" name="Check Box 505">
              <controlPr locked="0" defaultSize="0" autoFill="0" autoLine="0" autoPict="0">
                <anchor moveWithCells="1">
                  <from>
                    <xdr:col>3</xdr:col>
                    <xdr:colOff>9525</xdr:colOff>
                    <xdr:row>115</xdr:row>
                    <xdr:rowOff>9525</xdr:rowOff>
                  </from>
                  <to>
                    <xdr:col>3</xdr:col>
                    <xdr:colOff>666750</xdr:colOff>
                    <xdr:row>116</xdr:row>
                    <xdr:rowOff>0</xdr:rowOff>
                  </to>
                </anchor>
              </controlPr>
            </control>
          </mc:Choice>
        </mc:AlternateContent>
        <mc:AlternateContent xmlns:mc="http://schemas.openxmlformats.org/markup-compatibility/2006">
          <mc:Choice Requires="x14">
            <control shapeId="4602" r:id="rId210" name="Check Box 506">
              <controlPr locked="0" defaultSize="0" autoFill="0" autoLine="0" autoPict="0">
                <anchor moveWithCells="1">
                  <from>
                    <xdr:col>3</xdr:col>
                    <xdr:colOff>9525</xdr:colOff>
                    <xdr:row>116</xdr:row>
                    <xdr:rowOff>9525</xdr:rowOff>
                  </from>
                  <to>
                    <xdr:col>3</xdr:col>
                    <xdr:colOff>666750</xdr:colOff>
                    <xdr:row>117</xdr:row>
                    <xdr:rowOff>0</xdr:rowOff>
                  </to>
                </anchor>
              </controlPr>
            </control>
          </mc:Choice>
        </mc:AlternateContent>
        <mc:AlternateContent xmlns:mc="http://schemas.openxmlformats.org/markup-compatibility/2006">
          <mc:Choice Requires="x14">
            <control shapeId="4603" r:id="rId211" name="Check Box 507">
              <controlPr locked="0" defaultSize="0" autoFill="0" autoLine="0" autoPict="0">
                <anchor moveWithCells="1">
                  <from>
                    <xdr:col>3</xdr:col>
                    <xdr:colOff>9525</xdr:colOff>
                    <xdr:row>117</xdr:row>
                    <xdr:rowOff>9525</xdr:rowOff>
                  </from>
                  <to>
                    <xdr:col>3</xdr:col>
                    <xdr:colOff>666750</xdr:colOff>
                    <xdr:row>118</xdr:row>
                    <xdr:rowOff>0</xdr:rowOff>
                  </to>
                </anchor>
              </controlPr>
            </control>
          </mc:Choice>
        </mc:AlternateContent>
        <mc:AlternateContent xmlns:mc="http://schemas.openxmlformats.org/markup-compatibility/2006">
          <mc:Choice Requires="x14">
            <control shapeId="4604" r:id="rId212" name="Check Box 508">
              <controlPr locked="0" defaultSize="0" autoFill="0" autoLine="0" autoPict="0">
                <anchor moveWithCells="1">
                  <from>
                    <xdr:col>3</xdr:col>
                    <xdr:colOff>9525</xdr:colOff>
                    <xdr:row>118</xdr:row>
                    <xdr:rowOff>9525</xdr:rowOff>
                  </from>
                  <to>
                    <xdr:col>3</xdr:col>
                    <xdr:colOff>666750</xdr:colOff>
                    <xdr:row>119</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3" id="{1AF5598A-AE76-455E-9A70-2838EF0BB662}">
            <xm:f>AND(Sheet1!$A56=TRUE,Sheet1!$B$56=FALSE)</xm:f>
            <x14:dxf>
              <fill>
                <patternFill>
                  <bgColor rgb="FFFFF8E5"/>
                </patternFill>
              </fill>
            </x14:dxf>
          </x14:cfRule>
          <xm:sqref>D57</xm:sqref>
        </x14:conditionalFormatting>
        <x14:conditionalFormatting xmlns:xm="http://schemas.microsoft.com/office/excel/2006/main">
          <x14:cfRule type="expression" priority="248" id="{124B3FFC-296B-4082-9FA4-52B1FDA71A50}">
            <xm:f>AND(Sheet1!$A61=FALSE,Sheet1!$B$61=TRUE)</xm:f>
            <x14:dxf>
              <fill>
                <patternFill>
                  <bgColor theme="7" tint="0.79998168889431442"/>
                </patternFill>
              </fill>
            </x14:dxf>
          </x14:cfRule>
          <xm:sqref>D62:G62</xm:sqref>
        </x14:conditionalFormatting>
        <x14:conditionalFormatting xmlns:xm="http://schemas.microsoft.com/office/excel/2006/main">
          <x14:cfRule type="expression" priority="250" id="{D077702F-4E83-4DFF-BDC3-903B2B984D1D}">
            <xm:f>Sheet1!$A$63=TRUE</xm:f>
            <x14:dxf>
              <fill>
                <patternFill>
                  <bgColor rgb="FFFFF6DD"/>
                </patternFill>
              </fill>
            </x14:dxf>
          </x14:cfRule>
          <xm:sqref>D64:G64</xm:sqref>
        </x14:conditionalFormatting>
        <x14:conditionalFormatting xmlns:xm="http://schemas.microsoft.com/office/excel/2006/main">
          <x14:cfRule type="expression" priority="289" id="{B011DB67-70D9-4120-913A-DAB11ACAF386}">
            <xm:f>COUNTIF(Sheet1!$A$39:$C$39,"TRUE")</xm:f>
            <x14:dxf>
              <fill>
                <patternFill patternType="none">
                  <bgColor auto="1"/>
                </patternFill>
              </fill>
            </x14:dxf>
          </x14:cfRule>
          <xm:sqref>D39:G39</xm:sqref>
        </x14:conditionalFormatting>
        <x14:conditionalFormatting xmlns:xm="http://schemas.microsoft.com/office/excel/2006/main">
          <x14:cfRule type="expression" priority="255" id="{D87C092B-1A76-4C39-B3F9-B023CF61D9F4}">
            <xm:f>Sheet1!$B$39=TRUE</xm:f>
            <x14:dxf>
              <fill>
                <patternFill>
                  <bgColor rgb="FFFFF5D9"/>
                </patternFill>
              </fill>
            </x14:dxf>
          </x14:cfRule>
          <xm:sqref>D40:G40</xm:sqref>
        </x14:conditionalFormatting>
        <x14:conditionalFormatting xmlns:xm="http://schemas.microsoft.com/office/excel/2006/main">
          <x14:cfRule type="expression" priority="256" id="{E62E10ED-23A4-4286-AEE0-C92DEE14D59A}">
            <xm:f>COUNTIF(Sheet1!$A$119,"TRUE")=1</xm:f>
            <x14:dxf>
              <fill>
                <patternFill>
                  <bgColor theme="7" tint="0.79998168889431442"/>
                </patternFill>
              </fill>
            </x14:dxf>
          </x14:cfRule>
          <xm:sqref>D120:G120</xm:sqref>
        </x14:conditionalFormatting>
        <x14:conditionalFormatting xmlns:xm="http://schemas.microsoft.com/office/excel/2006/main">
          <x14:cfRule type="expression" priority="258" id="{D581DE43-108C-4121-9E64-CEB6D2C13BB3}">
            <xm:f>Sheet1!$B$129=TRUE</xm:f>
            <x14:dxf>
              <fill>
                <patternFill>
                  <bgColor rgb="FFFFF6DD"/>
                </patternFill>
              </fill>
            </x14:dxf>
          </x14:cfRule>
          <xm:sqref>D130:G130</xm:sqref>
        </x14:conditionalFormatting>
        <x14:conditionalFormatting xmlns:xm="http://schemas.microsoft.com/office/excel/2006/main">
          <x14:cfRule type="expression" priority="260" id="{CA5A1347-D3AB-4329-8D26-BFEBF4DFE762}">
            <xm:f>COUNTIF(Sheet1!$A$104,"TRUE")=1</xm:f>
            <x14:dxf>
              <fill>
                <patternFill>
                  <bgColor theme="7" tint="0.79998168889431442"/>
                </patternFill>
              </fill>
            </x14:dxf>
          </x14:cfRule>
          <xm:sqref>D105:H105</xm:sqref>
        </x14:conditionalFormatting>
        <x14:conditionalFormatting xmlns:xm="http://schemas.microsoft.com/office/excel/2006/main">
          <x14:cfRule type="expression" priority="261" id="{0D520E4E-88D6-4D5E-8588-06EE74A2B329}">
            <xm:f>AND(AND(Sheet1!$A$96=TRUE),OR(Sheet1!$B$96=TRUE,Sheet1!$C$96=TRUE))</xm:f>
            <x14:dxf>
              <fill>
                <patternFill>
                  <bgColor rgb="FFFF9999"/>
                </patternFill>
              </fill>
            </x14:dxf>
          </x14:cfRule>
          <x14:cfRule type="expression" priority="262" id="{98757A65-1090-42DA-9B06-6C523F906E82}">
            <xm:f>COUNTIF(Sheet1!$A$96:$C$96,"TRUE")</xm:f>
            <x14:dxf>
              <fill>
                <patternFill patternType="none">
                  <bgColor auto="1"/>
                </patternFill>
              </fill>
            </x14:dxf>
          </x14:cfRule>
          <xm:sqref>D96:H96</xm:sqref>
        </x14:conditionalFormatting>
        <x14:conditionalFormatting xmlns:xm="http://schemas.microsoft.com/office/excel/2006/main">
          <x14:cfRule type="expression" priority="263" stopIfTrue="1" id="{50456D48-A0D8-432B-A205-BACCAF831377}">
            <xm:f>AND(Sheet1!$A26=TRUE,Sheet1!$B$26=TRUE)</xm:f>
            <x14:dxf>
              <fill>
                <patternFill>
                  <bgColor rgb="FFFF9999"/>
                </patternFill>
              </fill>
            </x14:dxf>
          </x14:cfRule>
          <x14:cfRule type="expression" priority="264" id="{4DC326F3-BA7C-4ABA-B168-3A9E09D9A5A0}">
            <xm:f>COUNTIF(Sheet1!$A$26:$B$26,"TRUE")</xm:f>
            <x14:dxf>
              <fill>
                <patternFill patternType="none">
                  <bgColor auto="1"/>
                </patternFill>
              </fill>
            </x14:dxf>
          </x14:cfRule>
          <xm:sqref>D26:H26</xm:sqref>
        </x14:conditionalFormatting>
        <x14:conditionalFormatting xmlns:xm="http://schemas.microsoft.com/office/excel/2006/main">
          <x14:cfRule type="expression" priority="265" id="{893A88C9-57DA-4B42-A50F-F526B7AC110D}">
            <xm:f>AND(Sheet1!$A25=TRUE,Sheet1!$B$25=TRUE)</xm:f>
            <x14:dxf>
              <fill>
                <patternFill>
                  <bgColor rgb="FFFF9999"/>
                </patternFill>
              </fill>
            </x14:dxf>
          </x14:cfRule>
          <x14:cfRule type="expression" priority="266" id="{88041651-76A4-4C6F-8CF5-9801A82DBF89}">
            <xm:f>AND(Sheet1!$A25=TRUE,Sheet1!$B$25=TRUE)</xm:f>
            <x14:dxf>
              <fill>
                <patternFill>
                  <bgColor theme="4" tint="0.79998168889431442"/>
                </patternFill>
              </fill>
            </x14:dxf>
          </x14:cfRule>
          <x14:cfRule type="expression" priority="267" id="{EAC1ACFF-5F4B-483C-83CA-495A87E9A6B3}">
            <xm:f>COUNTIF(Sheet1!$A$25:$B$25,"TRUE")</xm:f>
            <x14:dxf>
              <fill>
                <patternFill patternType="none">
                  <bgColor auto="1"/>
                </patternFill>
              </fill>
            </x14:dxf>
          </x14:cfRule>
          <xm:sqref>D25:H25</xm:sqref>
        </x14:conditionalFormatting>
        <x14:conditionalFormatting xmlns:xm="http://schemas.microsoft.com/office/excel/2006/main">
          <x14:cfRule type="expression" priority="268" stopIfTrue="1" id="{72B0D3F5-EB60-49CC-B3D3-6C4329B2B1CC}">
            <xm:f>AND(Sheet1!$A11=TRUE,Sheet1!$B11=TRUE)</xm:f>
            <x14:dxf>
              <fill>
                <patternFill>
                  <bgColor rgb="FFFF9999"/>
                </patternFill>
              </fill>
            </x14:dxf>
          </x14:cfRule>
          <x14:cfRule type="expression" priority="269" id="{05A9BAD5-5CC4-47C0-9BCA-01D8D60EADA7}">
            <xm:f>COUNTIF(Sheet1!$A$11:$B$11,"TRUE")</xm:f>
            <x14:dxf>
              <fill>
                <patternFill patternType="none">
                  <bgColor auto="1"/>
                </patternFill>
              </fill>
            </x14:dxf>
          </x14:cfRule>
          <xm:sqref>D11:H11</xm:sqref>
        </x14:conditionalFormatting>
        <x14:conditionalFormatting xmlns:xm="http://schemas.microsoft.com/office/excel/2006/main">
          <x14:cfRule type="expression" priority="270" stopIfTrue="1" id="{42EA5DE7-EF2D-400B-98AA-57382DDF8864}">
            <xm:f>AND(Sheet1!$A17=TRUE,Sheet1!$B17=TRUE)</xm:f>
            <x14:dxf>
              <fill>
                <patternFill>
                  <bgColor rgb="FFFF9999"/>
                </patternFill>
              </fill>
            </x14:dxf>
          </x14:cfRule>
          <x14:cfRule type="expression" priority="271" id="{C8B9C0D9-7BDB-4AC5-BB4D-5D44EA7E8D61}">
            <xm:f>COUNTIF(Sheet1!$A$17:$B$17,"TRUE")</xm:f>
            <x14:dxf>
              <fill>
                <patternFill patternType="none">
                  <bgColor auto="1"/>
                </patternFill>
              </fill>
            </x14:dxf>
          </x14:cfRule>
          <xm:sqref>D17:H17</xm:sqref>
        </x14:conditionalFormatting>
        <x14:conditionalFormatting xmlns:xm="http://schemas.microsoft.com/office/excel/2006/main">
          <x14:cfRule type="expression" priority="292" id="{0A560613-1C47-45CA-B817-8D2ED31A6E58}">
            <xm:f>COUNTIF(Sheet1!$A$53:$B$53,"TRUE")</xm:f>
            <x14:dxf>
              <fill>
                <patternFill patternType="none">
                  <bgColor auto="1"/>
                </patternFill>
              </fill>
            </x14:dxf>
          </x14:cfRule>
          <xm:sqref>D53</xm:sqref>
        </x14:conditionalFormatting>
        <x14:conditionalFormatting xmlns:xm="http://schemas.microsoft.com/office/excel/2006/main">
          <x14:cfRule type="expression" priority="305" id="{E444117D-86DA-45CD-8F41-1C8E734F4941}">
            <xm:f>COUNTIF(Sheet1!$A$68:$C$68,"TRUE")</xm:f>
            <x14:dxf>
              <fill>
                <patternFill patternType="none">
                  <bgColor auto="1"/>
                </patternFill>
              </fill>
            </x14:dxf>
          </x14:cfRule>
          <xm:sqref>D68:G68</xm:sqref>
        </x14:conditionalFormatting>
        <x14:conditionalFormatting xmlns:xm="http://schemas.microsoft.com/office/excel/2006/main">
          <x14:cfRule type="expression" priority="274" id="{B1CB40E8-EBD2-42FA-8A46-64C58DF7D5CD}">
            <xm:f>IF(Sheet1!$E$55&lt;2,FALSE,TRUE)</xm:f>
            <x14:dxf>
              <fill>
                <patternFill>
                  <bgColor rgb="FFFF9999"/>
                </patternFill>
              </fill>
            </x14:dxf>
          </x14:cfRule>
          <x14:cfRule type="expression" priority="275" id="{184508F4-9BD1-4F07-9DE1-EF3792F15BD3}">
            <xm:f>COUNTIF(Sheet1!$A$55:$D$55,"TRUE")</xm:f>
            <x14:dxf>
              <fill>
                <patternFill patternType="none">
                  <bgColor auto="1"/>
                </patternFill>
              </fill>
            </x14:dxf>
          </x14:cfRule>
          <xm:sqref>D55:H55</xm:sqref>
        </x14:conditionalFormatting>
        <x14:conditionalFormatting xmlns:xm="http://schemas.microsoft.com/office/excel/2006/main">
          <x14:cfRule type="expression" priority="276" id="{440324F1-8FDC-4049-917E-5AC28F453779}">
            <xm:f>AND(AND(Sheet1!$A$95=TRUE),OR(Sheet1!$B$95=TRUE,Sheet1!$C$95=TRUE))</xm:f>
            <x14:dxf>
              <fill>
                <patternFill>
                  <bgColor rgb="FFFF9999"/>
                </patternFill>
              </fill>
            </x14:dxf>
          </x14:cfRule>
          <x14:cfRule type="expression" priority="277" id="{7318D626-8319-4B11-B686-FFAF0D9FC124}">
            <xm:f>AND(Sheet1!$B$95=TRUE,Sheet1!$C$95=TRUE)</xm:f>
            <x14:dxf>
              <fill>
                <patternFill>
                  <bgColor rgb="FFFF9999"/>
                </patternFill>
              </fill>
            </x14:dxf>
          </x14:cfRule>
          <x14:cfRule type="expression" priority="278" id="{F8CDACD5-6EB1-482F-857F-B612649555B1}">
            <xm:f>COUNTIF(Sheet1!$A$95:$C$95,"TRUE")</xm:f>
            <x14:dxf>
              <fill>
                <patternFill patternType="none">
                  <bgColor auto="1"/>
                </patternFill>
              </fill>
            </x14:dxf>
          </x14:cfRule>
          <xm:sqref>D95:H95</xm:sqref>
        </x14:conditionalFormatting>
        <x14:conditionalFormatting xmlns:xm="http://schemas.microsoft.com/office/excel/2006/main">
          <x14:cfRule type="expression" priority="279" stopIfTrue="1" id="{3FFA888E-115B-4F0D-96C5-382FC6197B08}">
            <xm:f>IF(Sheet1!$D$94&lt;2,FALSE,TRUE)</xm:f>
            <x14:dxf>
              <fill>
                <patternFill>
                  <bgColor rgb="FFFF9999"/>
                </patternFill>
              </fill>
            </x14:dxf>
          </x14:cfRule>
          <x14:cfRule type="expression" priority="280" id="{D371ABDD-2F2D-4E97-AFD3-668F4E677780}">
            <xm:f>COUNTIF(Sheet1!$A$94:$C$94,"TRUE")</xm:f>
            <x14:dxf>
              <fill>
                <patternFill patternType="none">
                  <bgColor auto="1"/>
                </patternFill>
              </fill>
            </x14:dxf>
          </x14:cfRule>
          <xm:sqref>D94:H94</xm:sqref>
        </x14:conditionalFormatting>
        <x14:conditionalFormatting xmlns:xm="http://schemas.microsoft.com/office/excel/2006/main">
          <x14:cfRule type="expression" priority="290" id="{1EFBD79F-80AE-45F2-83AE-66AF17C95B54}">
            <xm:f>COUNTIF(Sheet1!$A$49:$E$50,"TRUE")</xm:f>
            <x14:dxf>
              <fill>
                <patternFill patternType="none">
                  <bgColor auto="1"/>
                </patternFill>
              </fill>
            </x14:dxf>
          </x14:cfRule>
          <xm:sqref>D49</xm:sqref>
        </x14:conditionalFormatting>
        <x14:conditionalFormatting xmlns:xm="http://schemas.microsoft.com/office/excel/2006/main">
          <x14:cfRule type="expression" priority="291" id="{131773AE-7D46-4E3B-BAD7-58C3A02386FD}">
            <xm:f>COUNTIF(Sheet1!$A$51:$D$52,"TRUE")</xm:f>
            <x14:dxf>
              <fill>
                <patternFill patternType="none">
                  <bgColor auto="1"/>
                </patternFill>
              </fill>
            </x14:dxf>
          </x14:cfRule>
          <xm:sqref>D51</xm:sqref>
        </x14:conditionalFormatting>
        <x14:conditionalFormatting xmlns:xm="http://schemas.microsoft.com/office/excel/2006/main">
          <x14:cfRule type="expression" priority="283" id="{E812EC50-F50B-433D-83B8-BBEB22D00E33}">
            <xm:f>IF(Sheet1!$E$54&lt;2,FALSE,TRUE)</xm:f>
            <x14:dxf>
              <fill>
                <patternFill>
                  <bgColor rgb="FFFF9999"/>
                </patternFill>
              </fill>
            </x14:dxf>
          </x14:cfRule>
          <x14:cfRule type="expression" priority="284" id="{07EAA1C6-E5D9-4F76-8BC9-43EAD455C6C9}">
            <xm:f>COUNTIF(Sheet1!$A$54:$D$54,"TRUE")</xm:f>
            <x14:dxf>
              <fill>
                <patternFill patternType="none">
                  <bgColor auto="1"/>
                </patternFill>
              </fill>
            </x14:dxf>
          </x14:cfRule>
          <xm:sqref>D54:H54</xm:sqref>
        </x14:conditionalFormatting>
        <x14:conditionalFormatting xmlns:xm="http://schemas.microsoft.com/office/excel/2006/main">
          <x14:cfRule type="expression" priority="285" id="{D4818B3C-97CF-45CB-BBCD-C97F7FF78C3F}">
            <xm:f>COUNTIF(Sheet1!$A$30,"TRUE")=1</xm:f>
            <x14:dxf>
              <fill>
                <patternFill>
                  <bgColor rgb="FFFFF6DD"/>
                </patternFill>
              </fill>
            </x14:dxf>
          </x14:cfRule>
          <xm:sqref>D31</xm:sqref>
        </x14:conditionalFormatting>
        <x14:conditionalFormatting xmlns:xm="http://schemas.microsoft.com/office/excel/2006/main">
          <x14:cfRule type="expression" priority="286" stopIfTrue="1" id="{F000F893-05BD-4849-A94D-522206337ECE}">
            <xm:f>COUNTIF(Sheet1!$A$27:$D$30,"TRUE")</xm:f>
            <x14:dxf>
              <fill>
                <patternFill patternType="none">
                  <bgColor auto="1"/>
                </patternFill>
              </fill>
            </x14:dxf>
          </x14:cfRule>
          <x14:cfRule type="expression" priority="287" id="{AC4FE08C-8B5E-4B03-A112-236F8D235403}">
            <xm:f>Sheet1!$A$26=TRUE</xm:f>
            <x14:dxf>
              <fill>
                <patternFill patternType="solid">
                  <bgColor rgb="FFFFF7E1"/>
                </patternFill>
              </fill>
            </x14:dxf>
          </x14:cfRule>
          <xm:sqref>D27:G27</xm:sqref>
        </x14:conditionalFormatting>
        <x14:conditionalFormatting xmlns:xm="http://schemas.microsoft.com/office/excel/2006/main">
          <x14:cfRule type="expression" priority="288" stopIfTrue="1" id="{FCE5EA27-3120-4111-9816-65F7E838CB34}">
            <xm:f>COUNTIF(Sheet1!$C57,"*TRUE*")=1</xm:f>
            <x14:dxf>
              <fill>
                <patternFill patternType="none">
                  <bgColor auto="1"/>
                </patternFill>
              </fill>
            </x14:dxf>
          </x14:cfRule>
          <xm:sqref>L59</xm:sqref>
        </x14:conditionalFormatting>
        <x14:conditionalFormatting xmlns:xm="http://schemas.microsoft.com/office/excel/2006/main">
          <x14:cfRule type="expression" priority="253" stopIfTrue="1" id="{DA18CB57-C31D-40DE-B9F2-5EB9D462AE0D}">
            <xm:f>IF(Sheet1!$E$39&lt;2,FALSE,TRUE)</xm:f>
            <x14:dxf>
              <fill>
                <patternFill>
                  <bgColor rgb="FFFF9999"/>
                </patternFill>
              </fill>
            </x14:dxf>
          </x14:cfRule>
          <xm:sqref>D39:H39</xm:sqref>
        </x14:conditionalFormatting>
        <x14:conditionalFormatting xmlns:xm="http://schemas.microsoft.com/office/excel/2006/main">
          <x14:cfRule type="expression" priority="281" stopIfTrue="1" id="{FEC7FA94-550D-41A5-9D0F-2DFEBBAA9CD0}">
            <xm:f>IF(Sheet1!$F$50&lt;2,FALSE,TRUE)</xm:f>
            <x14:dxf>
              <fill>
                <patternFill>
                  <bgColor rgb="FFFF9999"/>
                </patternFill>
              </fill>
            </x14:dxf>
          </x14:cfRule>
          <xm:sqref>D49:H50</xm:sqref>
        </x14:conditionalFormatting>
        <x14:conditionalFormatting xmlns:xm="http://schemas.microsoft.com/office/excel/2006/main">
          <x14:cfRule type="expression" priority="282" stopIfTrue="1" id="{075C75F1-B8DB-4EE5-AB33-E3655C77E403}">
            <xm:f>IF(Sheet1!$F$52&lt;2,FALSE,TRUE)</xm:f>
            <x14:dxf>
              <fill>
                <patternFill>
                  <bgColor rgb="FFFF9999"/>
                </patternFill>
              </fill>
            </x14:dxf>
          </x14:cfRule>
          <xm:sqref>D51:H52</xm:sqref>
        </x14:conditionalFormatting>
        <x14:conditionalFormatting xmlns:xm="http://schemas.microsoft.com/office/excel/2006/main">
          <x14:cfRule type="expression" priority="272" id="{3028E801-EA12-4BB0-B985-92EBCD5B8054}">
            <xm:f>AND(Sheet1!$A53=TRUE,Sheet1!$B$53=TRUE)</xm:f>
            <x14:dxf>
              <fill>
                <patternFill>
                  <bgColor rgb="FFFF9999"/>
                </patternFill>
              </fill>
            </x14:dxf>
          </x14:cfRule>
          <xm:sqref>D53:H53</xm:sqref>
        </x14:conditionalFormatting>
        <x14:conditionalFormatting xmlns:xm="http://schemas.microsoft.com/office/excel/2006/main">
          <x14:cfRule type="expression" priority="293" stopIfTrue="1" id="{1EE62AA7-4CAF-42BA-A8FD-27349A0D953C}">
            <xm:f>AND(Sheet1!$A61=TRUE,Sheet1!$B$61=TRUE)</xm:f>
            <x14:dxf>
              <fill>
                <patternFill patternType="solid">
                  <bgColor rgb="FFFF9999"/>
                </patternFill>
              </fill>
            </x14:dxf>
          </x14:cfRule>
          <x14:cfRule type="expression" priority="294" id="{228E95F5-9704-48DE-8F5B-54D540B14FC1}">
            <xm:f>COUNTIF(Sheet1!$A$61:$B$61,"TRUE")</xm:f>
            <x14:dxf>
              <fill>
                <patternFill patternType="none">
                  <bgColor auto="1"/>
                </patternFill>
              </fill>
            </x14:dxf>
          </x14:cfRule>
          <xm:sqref>D61</xm:sqref>
        </x14:conditionalFormatting>
        <x14:conditionalFormatting xmlns:xm="http://schemas.microsoft.com/office/excel/2006/main">
          <x14:cfRule type="expression" priority="295" id="{A7F8AE2B-7D9E-4244-AC49-7B486B2633A8}">
            <xm:f>AND(Sheet1!$A63=TRUE,Sheet1!$B$63=TRUE)</xm:f>
            <x14:dxf>
              <fill>
                <patternFill>
                  <bgColor rgb="FFFF9999"/>
                </patternFill>
              </fill>
            </x14:dxf>
          </x14:cfRule>
          <x14:cfRule type="expression" priority="296" stopIfTrue="1" id="{E90D2780-2B83-4413-B45E-3AEA2A2397D7}">
            <xm:f>COUNTIF(Sheet1!$A$63:$B$63,"TRUE")</xm:f>
            <x14:dxf>
              <fill>
                <patternFill patternType="none">
                  <bgColor auto="1"/>
                </patternFill>
              </fill>
            </x14:dxf>
          </x14:cfRule>
          <x14:cfRule type="expression" priority="297" id="{34E444B1-A142-476B-8031-7CB089FD4A02}">
            <xm:f>Sheet1!$A61=TRUE</xm:f>
            <x14:dxf>
              <fill>
                <patternFill patternType="none">
                  <bgColor auto="1"/>
                </patternFill>
              </fill>
            </x14:dxf>
          </x14:cfRule>
          <xm:sqref>D63:H63</xm:sqref>
        </x14:conditionalFormatting>
        <x14:conditionalFormatting xmlns:xm="http://schemas.microsoft.com/office/excel/2006/main">
          <x14:cfRule type="expression" priority="298" id="{C24750FC-2D35-46A1-8888-A595B377EC95}">
            <xm:f>AND(Sheet1!$A65=TRUE,Sheet1!$B$65=TRUE)</xm:f>
            <x14:dxf>
              <fill>
                <patternFill>
                  <bgColor rgb="FFFF9999"/>
                </patternFill>
              </fill>
            </x14:dxf>
          </x14:cfRule>
          <x14:cfRule type="expression" priority="299" id="{71F2E1D3-42B8-4AE0-9E53-B364F379A91D}">
            <xm:f>COUNTIF(Sheet1!$A$65:$B$65,"TRUE")</xm:f>
            <x14:dxf>
              <fill>
                <patternFill patternType="none">
                  <bgColor auto="1"/>
                </patternFill>
              </fill>
            </x14:dxf>
          </x14:cfRule>
          <xm:sqref>D65:H65</xm:sqref>
        </x14:conditionalFormatting>
        <x14:conditionalFormatting xmlns:xm="http://schemas.microsoft.com/office/excel/2006/main">
          <x14:cfRule type="expression" priority="300" id="{30267F05-1242-47DD-A2B8-77B2D6CAEAFA}">
            <xm:f>AND(Sheet1!$A97=TRUE,Sheet1!$C$97=TRUE)</xm:f>
            <x14:dxf>
              <fill>
                <patternFill>
                  <bgColor rgb="FFFF9999"/>
                </patternFill>
              </fill>
            </x14:dxf>
          </x14:cfRule>
          <x14:cfRule type="expression" priority="301" id="{254B47C2-D2DC-4E97-81C6-11EEFE4AF702}">
            <xm:f>COUNTIF(Sheet1!$A$97:$B$97,"TRUE")</xm:f>
            <x14:dxf>
              <fill>
                <patternFill patternType="none">
                  <bgColor auto="1"/>
                </patternFill>
              </fill>
            </x14:dxf>
          </x14:cfRule>
          <xm:sqref>D97:H97</xm:sqref>
        </x14:conditionalFormatting>
        <x14:conditionalFormatting xmlns:xm="http://schemas.microsoft.com/office/excel/2006/main">
          <x14:cfRule type="expression" priority="302" id="{0A4268F4-5DFB-4F53-95CE-21713A969E80}">
            <xm:f>AND(Sheet1!$A98=TRUE,Sheet1!$B$98=TRUE)</xm:f>
            <x14:dxf>
              <fill>
                <patternFill patternType="solid">
                  <bgColor rgb="FFFF9999"/>
                </patternFill>
              </fill>
            </x14:dxf>
          </x14:cfRule>
          <x14:cfRule type="expression" priority="303" id="{58CDA003-A985-4E3C-9B16-93AEE2B09627}">
            <xm:f>COUNTIF(Sheet1!$A$98:$B$98,"TRUE")</xm:f>
            <x14:dxf>
              <fill>
                <patternFill patternType="none">
                  <bgColor auto="1"/>
                </patternFill>
              </fill>
            </x14:dxf>
          </x14:cfRule>
          <xm:sqref>D98:H98</xm:sqref>
        </x14:conditionalFormatting>
        <x14:conditionalFormatting xmlns:xm="http://schemas.microsoft.com/office/excel/2006/main">
          <x14:cfRule type="expression" priority="304" id="{334D604F-3E74-4E02-894A-452C3B60AD5E}">
            <xm:f>COUNTIF(Sheet1!$D$59,"TRUE")=1</xm:f>
            <x14:dxf>
              <fill>
                <patternFill>
                  <bgColor rgb="FFFFF6DD"/>
                </patternFill>
              </fill>
            </x14:dxf>
          </x14:cfRule>
          <xm:sqref>D60:G60</xm:sqref>
        </x14:conditionalFormatting>
        <x14:conditionalFormatting xmlns:xm="http://schemas.microsoft.com/office/excel/2006/main">
          <x14:cfRule type="expression" priority="273" stopIfTrue="1" id="{B53E8941-7D4B-4C70-ADEC-799754073BC3}">
            <xm:f>IF(Sheet1!$D$68&lt;2,FALSE,TRUE)</xm:f>
            <x14:dxf>
              <fill>
                <patternFill>
                  <bgColor rgb="FFFF9999"/>
                </patternFill>
              </fill>
            </x14:dxf>
          </x14:cfRule>
          <xm:sqref>D68:H68</xm:sqref>
        </x14:conditionalFormatting>
        <x14:conditionalFormatting xmlns:xm="http://schemas.microsoft.com/office/excel/2006/main">
          <x14:cfRule type="expression" priority="306" id="{2EF96495-40FF-4070-BDA4-4B99AD3640A9}">
            <xm:f>AND(Sheet1!$A56=TRUE,Sheet1!$B$56=TRUE)</xm:f>
            <x14:dxf>
              <fill>
                <patternFill>
                  <bgColor rgb="FFFF9999"/>
                </patternFill>
              </fill>
            </x14:dxf>
          </x14:cfRule>
          <x14:cfRule type="expression" priority="307" id="{1B6A5204-B5CC-47B7-8840-F82BD919686E}">
            <xm:f>COUNTIF(Sheet1!$A$56:$B$56,"TRUE")</xm:f>
            <x14:dxf>
              <fill>
                <patternFill patternType="none">
                  <bgColor auto="1"/>
                </patternFill>
              </fill>
            </x14:dxf>
          </x14:cfRule>
          <xm:sqref>D56:H56</xm:sqref>
        </x14:conditionalFormatting>
        <x14:conditionalFormatting xmlns:xm="http://schemas.microsoft.com/office/excel/2006/main">
          <x14:cfRule type="expression" priority="309" id="{861AD848-6961-4894-AB55-F6421B812B2B}">
            <xm:f>COUNTIF(Sheet1!$A$107:$C$107,"TRUE")</xm:f>
            <x14:dxf>
              <fill>
                <patternFill patternType="none">
                  <bgColor auto="1"/>
                </patternFill>
              </fill>
            </x14:dxf>
          </x14:cfRule>
          <xm:sqref>D107:G107</xm:sqref>
        </x14:conditionalFormatting>
        <x14:conditionalFormatting xmlns:xm="http://schemas.microsoft.com/office/excel/2006/main">
          <x14:cfRule type="expression" priority="308" stopIfTrue="1" id="{5EAD67C8-0B40-459C-8239-436D088E88BD}">
            <xm:f>IF(Sheet1!$D$107&lt;2,FALSE,TRUE)</xm:f>
            <x14:dxf>
              <fill>
                <patternFill>
                  <bgColor rgb="FFFF9999"/>
                </patternFill>
              </fill>
            </x14:dxf>
          </x14:cfRule>
          <xm:sqref>D107:H107</xm:sqref>
        </x14:conditionalFormatting>
        <x14:conditionalFormatting xmlns:xm="http://schemas.microsoft.com/office/excel/2006/main">
          <x14:cfRule type="expression" priority="310" id="{9E35281C-CD44-40DD-B806-2D72DD6B34E7}">
            <xm:f>AND(Sheet1!$A69=TRUE,Sheet1!$B$63=TRUE)</xm:f>
            <x14:dxf>
              <fill>
                <patternFill patternType="solid">
                  <bgColor theme="4" tint="0.79998168889431442"/>
                </patternFill>
              </fill>
            </x14:dxf>
          </x14:cfRule>
          <xm:sqref>D69:F69</xm:sqref>
        </x14:conditionalFormatting>
        <x14:conditionalFormatting xmlns:xm="http://schemas.microsoft.com/office/excel/2006/main">
          <x14:cfRule type="expression" priority="311" stopIfTrue="1" id="{1D8DDFDD-24FF-4A01-AC72-A410AC18E3F2}">
            <xm:f>COUNTIF(Sheet1!$A$63:$B$63,"TRUE")</xm:f>
            <x14:dxf>
              <fill>
                <patternFill patternType="none">
                  <bgColor auto="1"/>
                </patternFill>
              </fill>
            </x14:dxf>
          </x14:cfRule>
          <x14:cfRule type="expression" priority="312" id="{48129835-875E-4905-AA36-AC0F4D07D495}">
            <xm:f>COUNTIF(Sheet1!$A$69:$B$69,"TRUE")</xm:f>
            <x14:dxf>
              <fill>
                <patternFill patternType="none">
                  <bgColor auto="1"/>
                </patternFill>
              </fill>
            </x14:dxf>
          </x14:cfRule>
          <xm:sqref>D69:F69 H69</xm:sqref>
        </x14:conditionalFormatting>
        <x14:conditionalFormatting xmlns:xm="http://schemas.microsoft.com/office/excel/2006/main">
          <x14:cfRule type="expression" priority="316" id="{14234EFC-0091-4396-B14B-875B92CE3D11}">
            <xm:f>COUNTIF(Sheet1!$A$129:$C$129,"TRUE")</xm:f>
            <x14:dxf>
              <fill>
                <patternFill patternType="none">
                  <bgColor auto="1"/>
                </patternFill>
              </fill>
            </x14:dxf>
          </x14:cfRule>
          <xm:sqref>D129:G129</xm:sqref>
        </x14:conditionalFormatting>
        <x14:conditionalFormatting xmlns:xm="http://schemas.microsoft.com/office/excel/2006/main">
          <x14:cfRule type="expression" priority="315" stopIfTrue="1" id="{168DB65C-7814-4712-99A2-CADA77ACB5C2}">
            <xm:f>IF(Sheet1!$D$129&lt;2,FALSE,TRUE)</xm:f>
            <x14:dxf>
              <fill>
                <patternFill>
                  <bgColor rgb="FFFF9999"/>
                </patternFill>
              </fill>
            </x14:dxf>
          </x14:cfRule>
          <xm:sqref>D129:H129</xm:sqref>
        </x14:conditionalFormatting>
        <x14:conditionalFormatting xmlns:xm="http://schemas.microsoft.com/office/excel/2006/main">
          <x14:cfRule type="expression" priority="317" stopIfTrue="1" id="{669ABA5E-A426-434A-9AED-3792C518285A}">
            <xm:f>COUNTIF(Sheet1!$B$78:$D$78,"TRUE")</xm:f>
            <x14:dxf>
              <fill>
                <patternFill patternType="none">
                  <bgColor auto="1"/>
                </patternFill>
              </fill>
            </x14:dxf>
          </x14:cfRule>
          <x14:cfRule type="expression" priority="318" id="{C4765651-58C5-4694-AF26-FAD03E6188D5}">
            <xm:f>Sheet1!$A$78=TRUE</xm:f>
            <x14:dxf>
              <fill>
                <patternFill>
                  <bgColor theme="4" tint="0.79998168889431442"/>
                </patternFill>
              </fill>
            </x14:dxf>
          </x14:cfRule>
          <xm:sqref>E78:H78</xm:sqref>
        </x14:conditionalFormatting>
        <x14:conditionalFormatting xmlns:xm="http://schemas.microsoft.com/office/excel/2006/main">
          <x14:cfRule type="expression" priority="319" stopIfTrue="1" id="{5C94A3F7-1552-4347-BA56-2948DC73701D}">
            <xm:f>COUNTIF(Sheet1!$B$80:$D$80,"TRUE")</xm:f>
            <x14:dxf>
              <fill>
                <patternFill patternType="none">
                  <bgColor auto="1"/>
                </patternFill>
              </fill>
            </x14:dxf>
          </x14:cfRule>
          <x14:cfRule type="expression" priority="320" id="{FF8997D7-997C-4E7C-8B4D-EC985C5E4581}">
            <xm:f>Sheet1!$A$80=TRUE</xm:f>
            <x14:dxf>
              <fill>
                <patternFill>
                  <bgColor theme="4" tint="0.79998168889431442"/>
                </patternFill>
              </fill>
            </x14:dxf>
          </x14:cfRule>
          <xm:sqref>E80:H80</xm:sqref>
        </x14:conditionalFormatting>
        <x14:conditionalFormatting xmlns:xm="http://schemas.microsoft.com/office/excel/2006/main">
          <x14:cfRule type="expression" priority="321" stopIfTrue="1" id="{696B6565-883C-46DF-A544-990A72F50CCE}">
            <xm:f>COUNTIF(Sheet1!$B$82:$D$82,"TRUE")</xm:f>
            <x14:dxf>
              <fill>
                <patternFill patternType="none">
                  <bgColor auto="1"/>
                </patternFill>
              </fill>
            </x14:dxf>
          </x14:cfRule>
          <x14:cfRule type="expression" priority="322" id="{CD8E94AA-EEBA-494E-8737-9DC02779F558}">
            <xm:f>Sheet1!$A$82=TRUE</xm:f>
            <x14:dxf>
              <fill>
                <patternFill>
                  <bgColor theme="4" tint="0.79998168889431442"/>
                </patternFill>
              </fill>
            </x14:dxf>
          </x14:cfRule>
          <xm:sqref>E82:H82</xm:sqref>
        </x14:conditionalFormatting>
        <x14:conditionalFormatting xmlns:xm="http://schemas.microsoft.com/office/excel/2006/main">
          <x14:cfRule type="expression" priority="324" id="{92C43ABE-BF83-4CB3-B379-5A3F32F14CD4}">
            <xm:f>Sheet1!$A$78=TRUE</xm:f>
            <x14:dxf>
              <fill>
                <patternFill>
                  <bgColor rgb="FFFFF5D9"/>
                </patternFill>
              </fill>
            </x14:dxf>
          </x14:cfRule>
          <xm:sqref>E79:F79</xm:sqref>
        </x14:conditionalFormatting>
        <x14:conditionalFormatting xmlns:xm="http://schemas.microsoft.com/office/excel/2006/main">
          <x14:cfRule type="expression" priority="326" id="{51BEA631-026B-4114-95DB-7C6943B77D3C}">
            <xm:f>Sheet1!$A$80=TRUE</xm:f>
            <x14:dxf>
              <fill>
                <patternFill>
                  <bgColor rgb="FFFFF5D9"/>
                </patternFill>
              </fill>
            </x14:dxf>
          </x14:cfRule>
          <xm:sqref>E81:F81</xm:sqref>
        </x14:conditionalFormatting>
        <x14:conditionalFormatting xmlns:xm="http://schemas.microsoft.com/office/excel/2006/main">
          <x14:cfRule type="expression" priority="328" id="{BD81E601-EC7D-4F5D-B837-9580D95BF592}">
            <xm:f>Sheet1!$A$76=TRUE</xm:f>
            <x14:dxf>
              <fill>
                <patternFill>
                  <bgColor rgb="FFFFF5D9"/>
                </patternFill>
              </fill>
            </x14:dxf>
          </x14:cfRule>
          <xm:sqref>E77:F77</xm:sqref>
        </x14:conditionalFormatting>
        <x14:conditionalFormatting xmlns:xm="http://schemas.microsoft.com/office/excel/2006/main">
          <x14:cfRule type="expression" priority="329" stopIfTrue="1" id="{7F4666C5-99CC-4AA4-8DE3-075CCA847147}">
            <xm:f>COUNTIF(Sheet1!$B$89:$D$89,"TRUE")</xm:f>
            <x14:dxf>
              <fill>
                <patternFill patternType="none">
                  <bgColor auto="1"/>
                </patternFill>
              </fill>
            </x14:dxf>
          </x14:cfRule>
          <x14:cfRule type="expression" priority="330" id="{C2FC3F9E-CDE8-41E3-A017-74A07085E049}">
            <xm:f>Sheet1!$A$89=TRUE</xm:f>
            <x14:dxf>
              <fill>
                <patternFill>
                  <bgColor theme="4" tint="0.79998168889431442"/>
                </patternFill>
              </fill>
            </x14:dxf>
          </x14:cfRule>
          <xm:sqref>E89:H89</xm:sqref>
        </x14:conditionalFormatting>
        <x14:conditionalFormatting xmlns:xm="http://schemas.microsoft.com/office/excel/2006/main">
          <x14:cfRule type="expression" priority="331" id="{0D6B918A-FD44-4C3E-ABD1-68400AA1CE24}">
            <xm:f>Sheet1!$A$89=TRUE</xm:f>
            <x14:dxf>
              <fill>
                <patternFill>
                  <bgColor rgb="FFFFF5D9"/>
                </patternFill>
              </fill>
            </x14:dxf>
          </x14:cfRule>
          <xm:sqref>E90:F90</xm:sqref>
        </x14:conditionalFormatting>
        <x14:conditionalFormatting xmlns:xm="http://schemas.microsoft.com/office/excel/2006/main">
          <x14:cfRule type="expression" priority="333" id="{D3B38BBC-0E6D-47D1-8648-5C9AF693A837}">
            <xm:f>Sheet1!$A$69=TRUE</xm:f>
            <x14:dxf>
              <fill>
                <patternFill>
                  <bgColor rgb="FFFFF5D9"/>
                </patternFill>
              </fill>
            </x14:dxf>
          </x14:cfRule>
          <xm:sqref>E70:F70</xm:sqref>
        </x14:conditionalFormatting>
        <x14:conditionalFormatting xmlns:xm="http://schemas.microsoft.com/office/excel/2006/main">
          <x14:cfRule type="expression" priority="334" stopIfTrue="1" id="{8F882984-52AE-4E26-9E0C-CDCD26B7DFA2}">
            <xm:f>COUNTIF(Sheet1!$B$91:$D$91,"TRUE")</xm:f>
            <x14:dxf>
              <fill>
                <patternFill patternType="none">
                  <bgColor auto="1"/>
                </patternFill>
              </fill>
            </x14:dxf>
          </x14:cfRule>
          <x14:cfRule type="expression" priority="335" id="{AD28B921-38D7-45B1-88E7-B8DC8B99A814}">
            <xm:f>Sheet1!$A$91=TRUE</xm:f>
            <x14:dxf>
              <fill>
                <patternFill>
                  <bgColor theme="4" tint="0.79998168889431442"/>
                </patternFill>
              </fill>
            </x14:dxf>
          </x14:cfRule>
          <xm:sqref>E91:H91</xm:sqref>
        </x14:conditionalFormatting>
        <x14:conditionalFormatting xmlns:xm="http://schemas.microsoft.com/office/excel/2006/main">
          <x14:cfRule type="expression" priority="336" id="{8D93391B-6CBA-4909-A2C2-81C9ACB8AA35}">
            <xm:f>Sheet1!$A$91=TRUE</xm:f>
            <x14:dxf>
              <fill>
                <patternFill>
                  <bgColor rgb="FFFFF5D9"/>
                </patternFill>
              </fill>
            </x14:dxf>
          </x14:cfRule>
          <xm:sqref>E92:F92</xm:sqref>
        </x14:conditionalFormatting>
        <x14:conditionalFormatting xmlns:xm="http://schemas.microsoft.com/office/excel/2006/main">
          <x14:cfRule type="expression" priority="337" id="{07B31FEE-FAF2-4589-B47D-06F356080497}">
            <xm:f>COUNTIF(Sheet1!$B$85:$C$87,"TRUE")</xm:f>
            <x14:dxf>
              <fill>
                <patternFill patternType="none">
                  <bgColor auto="1"/>
                </patternFill>
              </fill>
            </x14:dxf>
          </x14:cfRule>
          <x14:cfRule type="expression" priority="338" id="{C0D605A3-3DAD-471A-B5A1-13D174233B9A}">
            <xm:f>Sheet1!$A$84=TRUE</xm:f>
            <x14:dxf>
              <fill>
                <patternFill>
                  <bgColor theme="4" tint="0.79998168889431442"/>
                </patternFill>
              </fill>
            </x14:dxf>
          </x14:cfRule>
          <xm:sqref>D85:H88</xm:sqref>
        </x14:conditionalFormatting>
        <x14:conditionalFormatting xmlns:xm="http://schemas.microsoft.com/office/excel/2006/main">
          <x14:cfRule type="expression" priority="339" id="{B045C1C0-42EE-4B84-9CA8-57EDF36E9A40}">
            <xm:f>IF(Sheet1!$E$72&lt;2,FALSE,TRUE)</xm:f>
            <x14:dxf>
              <fill>
                <patternFill>
                  <bgColor rgb="FFFF9999"/>
                </patternFill>
              </fill>
            </x14:dxf>
          </x14:cfRule>
          <x14:cfRule type="expression" priority="340" stopIfTrue="1" id="{6C28C395-77E6-421E-AE50-1BC3FB193CBC}">
            <xm:f>COUNTIF(Sheet1!$B$72:$D$72,"TRUE")</xm:f>
            <x14:dxf>
              <fill>
                <patternFill patternType="none">
                  <bgColor auto="1"/>
                </patternFill>
              </fill>
            </x14:dxf>
          </x14:cfRule>
          <x14:cfRule type="expression" priority="341" id="{66F26F77-8A8E-41C3-A7DE-A8F110D3F011}">
            <xm:f>Sheet1!$A$72=TRUE</xm:f>
            <x14:dxf>
              <fill>
                <patternFill>
                  <bgColor theme="4" tint="0.79998168889431442"/>
                </patternFill>
              </fill>
            </x14:dxf>
          </x14:cfRule>
          <xm:sqref>E72:H72</xm:sqref>
        </x14:conditionalFormatting>
        <x14:conditionalFormatting xmlns:xm="http://schemas.microsoft.com/office/excel/2006/main">
          <x14:cfRule type="expression" priority="342" id="{82EABA16-24E5-4F57-AFB8-653BB14D35A8}">
            <xm:f>Sheet1!A122=TRUE</xm:f>
            <x14:dxf>
              <fill>
                <patternFill>
                  <bgColor rgb="FFFFF5D9"/>
                </patternFill>
              </fill>
            </x14:dxf>
          </x14:cfRule>
          <xm:sqref>E122:E127</xm:sqref>
        </x14:conditionalFormatting>
        <x14:conditionalFormatting xmlns:xm="http://schemas.microsoft.com/office/excel/2006/main">
          <x14:cfRule type="expression" priority="195" stopIfTrue="1" id="{3CCD2BF9-CFBC-401E-8CE1-AA9F9BB2C639}">
            <xm:f>COUNTIF(Sheet1!$A$57:$D$59,"TRUE")</xm:f>
            <x14:dxf>
              <fill>
                <patternFill patternType="none">
                  <bgColor auto="1"/>
                </patternFill>
              </fill>
            </x14:dxf>
          </x14:cfRule>
          <xm:sqref>K58 D57:H59</xm:sqref>
        </x14:conditionalFormatting>
        <x14:conditionalFormatting xmlns:xm="http://schemas.microsoft.com/office/excel/2006/main">
          <x14:cfRule type="expression" priority="345" stopIfTrue="1" id="{678C7202-CF34-4C64-A3EC-68E6CC330657}">
            <xm:f>COUNTIF(Sheet1!$B$73:$D$73,"TRUE")</xm:f>
            <x14:dxf/>
          </x14:cfRule>
          <x14:cfRule type="expression" priority="346" id="{935736D3-514F-4C9C-976F-B8C9B1DCBA95}">
            <xm:f>Sheet1!$A$73=TRUE</xm:f>
            <x14:dxf>
              <fill>
                <patternFill>
                  <bgColor theme="4" tint="0.79998168889431442"/>
                </patternFill>
              </fill>
            </x14:dxf>
          </x14:cfRule>
          <xm:sqref>E73:H73</xm:sqref>
        </x14:conditionalFormatting>
        <x14:conditionalFormatting xmlns:xm="http://schemas.microsoft.com/office/excel/2006/main">
          <x14:cfRule type="expression" priority="347" stopIfTrue="1" id="{D899FE50-EE8E-4230-8DF0-3CC0556E78AA}">
            <xm:f>COUNTIF(Sheet1!$B$74:$D$74,"TRUE")</xm:f>
            <x14:dxf>
              <fill>
                <patternFill patternType="none">
                  <bgColor auto="1"/>
                </patternFill>
              </fill>
            </x14:dxf>
          </x14:cfRule>
          <x14:cfRule type="expression" priority="348" id="{C81F1AC2-1A03-4D1A-A4B7-7D5DF19A4912}">
            <xm:f>Sheet1!$A$74=TRUE</xm:f>
            <x14:dxf>
              <fill>
                <patternFill>
                  <bgColor theme="4" tint="0.79998168889431442"/>
                </patternFill>
              </fill>
            </x14:dxf>
          </x14:cfRule>
          <xm:sqref>E74:H74</xm:sqref>
        </x14:conditionalFormatting>
        <x14:conditionalFormatting xmlns:xm="http://schemas.microsoft.com/office/excel/2006/main">
          <x14:cfRule type="expression" priority="349" id="{B22C23CA-F6E8-49FF-9712-8A6BA1702D6F}">
            <xm:f>COUNTIF(Sheet1!$B$75:$D$75,"TRUE")</xm:f>
            <x14:dxf>
              <fill>
                <patternFill patternType="none">
                  <bgColor auto="1"/>
                </patternFill>
              </fill>
            </x14:dxf>
          </x14:cfRule>
          <x14:cfRule type="expression" priority="350" id="{682E0B67-2646-4930-B63E-8EBD940B5CA7}">
            <xm:f>Sheet1!$A$75=TRUE</xm:f>
            <x14:dxf>
              <fill>
                <patternFill>
                  <bgColor theme="4" tint="0.79998168889431442"/>
                </patternFill>
              </fill>
            </x14:dxf>
          </x14:cfRule>
          <xm:sqref>E75:H75</xm:sqref>
        </x14:conditionalFormatting>
        <x14:conditionalFormatting xmlns:xm="http://schemas.microsoft.com/office/excel/2006/main">
          <x14:cfRule type="expression" priority="351" id="{078CC954-B674-443F-ABD0-BB6A4E959F74}">
            <xm:f>COUNTIF(Sheet1!$B$76:$D$76,"TRUE")</xm:f>
            <x14:dxf>
              <fill>
                <patternFill patternType="none">
                  <bgColor auto="1"/>
                </patternFill>
              </fill>
            </x14:dxf>
          </x14:cfRule>
          <x14:cfRule type="expression" priority="352" id="{042DD3AA-A70C-481D-9D4B-C2F9B8F0E65D}">
            <xm:f>Sheet1!$A$76=TRUE</xm:f>
            <x14:dxf>
              <fill>
                <patternFill>
                  <bgColor theme="4" tint="0.79998168889431442"/>
                </patternFill>
              </fill>
            </x14:dxf>
          </x14:cfRule>
          <xm:sqref>E76:H76</xm:sqref>
        </x14:conditionalFormatting>
        <x14:conditionalFormatting xmlns:xm="http://schemas.microsoft.com/office/excel/2006/main">
          <x14:cfRule type="expression" priority="353" id="{974D3ACA-8B8D-4FA6-887A-BC1116EB5444}">
            <xm:f>Sheet1!$A$128=TRUE</xm:f>
            <x14:dxf>
              <fill>
                <patternFill patternType="none">
                  <bgColor auto="1"/>
                </patternFill>
              </fill>
            </x14:dxf>
          </x14:cfRule>
          <xm:sqref>E122:G127</xm:sqref>
        </x14:conditionalFormatting>
        <x14:conditionalFormatting xmlns:xm="http://schemas.microsoft.com/office/excel/2006/main">
          <x14:cfRule type="expression" priority="1" id="{927FE8EC-E618-4723-93AC-355957C81EA1}">
            <xm:f>Sheet1!$A$82=TRUE</xm:f>
            <x14:dxf>
              <fill>
                <patternFill>
                  <bgColor theme="7" tint="0.79998168889431442"/>
                </patternFill>
              </fill>
            </x14:dxf>
          </x14:cfRule>
          <xm:sqref>E83:F83</xm:sqref>
        </x14:conditionalFormatting>
      </x14:conditionalFormattings>
    </ext>
    <ext xmlns:x14="http://schemas.microsoft.com/office/spreadsheetml/2009/9/main" uri="{CCE6A557-97BC-4b89-ADB6-D9C93CAAB3DF}">
      <x14:dataValidations xmlns:xm="http://schemas.microsoft.com/office/excel/2006/main" count="5">
        <x14:dataValidation type="date" operator="lessThanOrEqual" allowBlank="1" showInputMessage="1" showErrorMessage="1">
          <x14:formula1>
            <xm:f>Sheet1!E9</xm:f>
          </x14:formula1>
          <xm:sqref>D9</xm:sqref>
        </x14:dataValidation>
        <x14:dataValidation type="date" operator="lessThanOrEqual" allowBlank="1" showInputMessage="1" showErrorMessage="1">
          <x14:formula1>
            <xm:f>Sheet1!F8</xm:f>
          </x14:formula1>
          <xm:sqref>E9</xm:sqref>
        </x14:dataValidation>
        <x14:dataValidation type="date" operator="lessThanOrEqual" allowBlank="1" showInputMessage="1" showErrorMessage="1" error="未来日が入力されています">
          <x14:formula1>
            <xm:f>Sheet1!E9</xm:f>
          </x14:formula1>
          <xm:sqref>D24</xm:sqref>
        </x14:dataValidation>
        <x14:dataValidation type="date" operator="lessThanOrEqual" allowBlank="1" showInputMessage="1" showErrorMessage="1">
          <x14:formula1>
            <xm:f>Sheet1!E10</xm:f>
          </x14:formula1>
          <xm:sqref>D5:D6</xm:sqref>
        </x14:dataValidation>
        <x14:dataValidation type="date" operator="lessThanOrEqual" allowBlank="1" showInputMessage="1" showErrorMessage="1">
          <x14:formula1>
            <xm:f>Sheet1!F9</xm:f>
          </x14:formula1>
          <xm:sqref>E5:E6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FM98"/>
  <sheetViews>
    <sheetView showGridLines="0" showRowColHeaders="0" view="pageBreakPreview" zoomScale="110" zoomScaleNormal="100" zoomScaleSheetLayoutView="110" workbookViewId="0">
      <selection activeCell="DY94" sqref="DY94"/>
    </sheetView>
  </sheetViews>
  <sheetFormatPr defaultRowHeight="13.5"/>
  <cols>
    <col min="1" max="1" width="4.75" style="3" customWidth="1"/>
    <col min="2" max="2" width="1.75" style="3" customWidth="1"/>
    <col min="3" max="3" width="2" style="3" customWidth="1"/>
    <col min="4" max="4" width="1.25" style="3" customWidth="1"/>
    <col min="5" max="5" width="0.125" style="3" customWidth="1"/>
    <col min="6" max="6" width="1.75" style="3" customWidth="1"/>
    <col min="7" max="7" width="1.25" style="3" customWidth="1"/>
    <col min="8" max="8" width="1.625" style="3" customWidth="1"/>
    <col min="9" max="9" width="1.125" style="3" customWidth="1"/>
    <col min="10" max="10" width="0.375" style="3" customWidth="1"/>
    <col min="11" max="11" width="0.25" style="3" customWidth="1"/>
    <col min="12" max="12" width="0.375" style="3" customWidth="1"/>
    <col min="13" max="13" width="1.25" style="3" customWidth="1"/>
    <col min="14" max="14" width="0.5" style="3" customWidth="1"/>
    <col min="15" max="15" width="0.125" style="3" customWidth="1"/>
    <col min="16" max="16" width="0.5" style="3" customWidth="1"/>
    <col min="17" max="17" width="0.625" style="3" customWidth="1"/>
    <col min="18" max="18" width="1.125" style="3" customWidth="1"/>
    <col min="19" max="19" width="0.75" style="3" customWidth="1"/>
    <col min="20" max="20" width="0.875" style="3" customWidth="1"/>
    <col min="21" max="21" width="0.25" style="3" customWidth="1"/>
    <col min="22" max="22" width="0.375" style="3" customWidth="1"/>
    <col min="23" max="23" width="1.25" style="3" customWidth="1"/>
    <col min="24" max="24" width="1.5" style="3" customWidth="1"/>
    <col min="25" max="25" width="0.625" style="3" customWidth="1"/>
    <col min="26" max="26" width="1.5" style="3" customWidth="1"/>
    <col min="27" max="27" width="1" style="3" customWidth="1"/>
    <col min="28" max="28" width="0.25" style="3" customWidth="1"/>
    <col min="29" max="29" width="1.625" style="3" customWidth="1"/>
    <col min="30" max="30" width="0.625" style="3" customWidth="1"/>
    <col min="31" max="31" width="0.5" style="3" customWidth="1"/>
    <col min="32" max="32" width="0.625" style="3" customWidth="1"/>
    <col min="33" max="34" width="0.75" style="3" customWidth="1"/>
    <col min="35" max="35" width="0.875" style="3" customWidth="1"/>
    <col min="36" max="36" width="0.375" style="3" customWidth="1"/>
    <col min="37" max="37" width="1.25" style="3" customWidth="1"/>
    <col min="38" max="38" width="0.25" style="3" customWidth="1"/>
    <col min="39" max="39" width="1" style="3" customWidth="1"/>
    <col min="40" max="40" width="0.375" style="3" customWidth="1"/>
    <col min="41" max="41" width="0.25" style="3" customWidth="1"/>
    <col min="42" max="43" width="0.625" style="3" customWidth="1"/>
    <col min="44" max="45" width="0.375" style="3" customWidth="1"/>
    <col min="46" max="46" width="0.75" style="3" customWidth="1"/>
    <col min="47" max="47" width="0.625" style="3" customWidth="1"/>
    <col min="48" max="48" width="0.5" style="3" customWidth="1"/>
    <col min="49" max="49" width="0.125" style="3" customWidth="1"/>
    <col min="50" max="50" width="0.25" style="3" customWidth="1"/>
    <col min="51" max="51" width="1.25" style="3" customWidth="1"/>
    <col min="52" max="53" width="0.375" style="3" customWidth="1"/>
    <col min="54" max="54" width="0.625" style="3" customWidth="1"/>
    <col min="55" max="55" width="0.875" style="3" customWidth="1"/>
    <col min="56" max="56" width="0.375" style="3" customWidth="1"/>
    <col min="57" max="57" width="0.625" style="3" customWidth="1"/>
    <col min="58" max="59" width="0.125" style="3" customWidth="1"/>
    <col min="60" max="60" width="0.5" style="3" customWidth="1"/>
    <col min="61" max="61" width="0.125" style="3" customWidth="1"/>
    <col min="62" max="62" width="0.875" style="3" customWidth="1"/>
    <col min="63" max="63" width="0.125" style="3" customWidth="1"/>
    <col min="64" max="64" width="0.625" style="3" customWidth="1"/>
    <col min="65" max="65" width="0.75" style="3" customWidth="1"/>
    <col min="66" max="66" width="0.125" style="3" customWidth="1"/>
    <col min="67" max="67" width="0.375" style="3" customWidth="1"/>
    <col min="68" max="69" width="0.125" style="3" customWidth="1"/>
    <col min="70" max="70" width="1" style="3" customWidth="1"/>
    <col min="71" max="71" width="0.125" style="3" customWidth="1"/>
    <col min="72" max="72" width="0.5" style="3" customWidth="1"/>
    <col min="73" max="73" width="1" style="3" customWidth="1"/>
    <col min="74" max="74" width="0.125" style="3" customWidth="1"/>
    <col min="75" max="75" width="0.625" style="3" customWidth="1"/>
    <col min="76" max="76" width="0.125" style="3" customWidth="1"/>
    <col min="77" max="77" width="0.625" style="3" customWidth="1"/>
    <col min="78" max="78" width="0.25" style="3" customWidth="1"/>
    <col min="79" max="79" width="0.375" style="3" customWidth="1"/>
    <col min="80" max="80" width="0.5" style="3" customWidth="1"/>
    <col min="81" max="81" width="0.25" style="3" customWidth="1"/>
    <col min="82" max="82" width="0.625" style="3" customWidth="1"/>
    <col min="83" max="83" width="0.125" style="3" customWidth="1"/>
    <col min="84" max="84" width="0.375" style="3" customWidth="1"/>
    <col min="85" max="87" width="0.25" style="3" customWidth="1"/>
    <col min="88" max="88" width="0.375" style="3" customWidth="1"/>
    <col min="89" max="89" width="1.125" style="3" customWidth="1"/>
    <col min="90" max="91" width="0.125" style="3" customWidth="1"/>
    <col min="92" max="92" width="0.375" style="3" customWidth="1"/>
    <col min="93" max="93" width="0.125" style="3" customWidth="1"/>
    <col min="94" max="94" width="0.625" style="3" customWidth="1"/>
    <col min="95" max="97" width="0.25" style="3" customWidth="1"/>
    <col min="98" max="99" width="0.125" style="3" customWidth="1"/>
    <col min="100" max="100" width="0.75" style="3" customWidth="1"/>
    <col min="101" max="101" width="0.375" style="3" customWidth="1"/>
    <col min="102" max="103" width="0.625" style="3" customWidth="1"/>
    <col min="104" max="105" width="0.125" style="3" customWidth="1"/>
    <col min="106" max="107" width="0.75" style="3" customWidth="1"/>
    <col min="108" max="108" width="1" style="3" customWidth="1"/>
    <col min="109" max="109" width="0.75" style="3" customWidth="1"/>
    <col min="110" max="111" width="0.125" style="3" customWidth="1"/>
    <col min="112" max="112" width="0.25" style="3" customWidth="1"/>
    <col min="113" max="113" width="0.5" style="3" customWidth="1"/>
    <col min="114" max="114" width="0.25" style="3" customWidth="1"/>
    <col min="115" max="115" width="0.375" style="3" customWidth="1"/>
    <col min="116" max="116" width="0.5" style="3" customWidth="1"/>
    <col min="117" max="117" width="0.25" style="3" customWidth="1"/>
    <col min="118" max="118" width="0.5" style="3" customWidth="1"/>
    <col min="119" max="119" width="0.25" style="3" customWidth="1"/>
    <col min="120" max="120" width="0.375" style="3" customWidth="1"/>
    <col min="121" max="122" width="0.125" style="3" customWidth="1"/>
    <col min="123" max="123" width="0.625" style="3" customWidth="1"/>
    <col min="124" max="124" width="0.125" style="3" customWidth="1"/>
    <col min="125" max="125" width="0.5" style="3" customWidth="1"/>
    <col min="126" max="126" width="1.375" style="3" customWidth="1"/>
    <col min="127" max="127" width="0.5" style="3" customWidth="1"/>
    <col min="128" max="128" width="0.375" style="3" customWidth="1"/>
    <col min="129" max="129" width="0.25" style="3" customWidth="1"/>
    <col min="130" max="131" width="0.375" style="3" customWidth="1"/>
    <col min="132" max="132" width="0.75" style="3" customWidth="1"/>
    <col min="133" max="133" width="0.25" style="3" customWidth="1"/>
    <col min="134" max="135" width="0.125" style="3" customWidth="1"/>
    <col min="136" max="136" width="0.625" style="3" customWidth="1"/>
    <col min="137" max="137" width="0.125" style="3" customWidth="1"/>
    <col min="138" max="138" width="0.375" style="3" customWidth="1"/>
    <col min="139" max="139" width="0.75" style="3" customWidth="1"/>
    <col min="140" max="140" width="1.5" style="3" customWidth="1"/>
    <col min="141" max="141" width="0.875" style="3" customWidth="1"/>
    <col min="142" max="142" width="0.25" style="3" customWidth="1"/>
    <col min="143" max="143" width="0.75" style="3" customWidth="1"/>
    <col min="144" max="144" width="0.875" style="3" customWidth="1"/>
    <col min="145" max="145" width="1.25" style="3" customWidth="1"/>
    <col min="146" max="147" width="0.625" style="3" customWidth="1"/>
    <col min="148" max="148" width="0.5" style="3" customWidth="1"/>
    <col min="149" max="149" width="0.875" style="3" customWidth="1"/>
    <col min="150" max="150" width="0.75" style="3" customWidth="1"/>
    <col min="151" max="151" width="0.25" style="3" customWidth="1"/>
    <col min="152" max="152" width="0.375" style="3" customWidth="1"/>
    <col min="153" max="153" width="0.75" style="3" customWidth="1"/>
    <col min="154" max="154" width="0.5" style="3" customWidth="1"/>
    <col min="155" max="156" width="0.875" style="3" customWidth="1"/>
    <col min="157" max="158" width="0.125" style="3" customWidth="1"/>
    <col min="159" max="162" width="0.875" style="3" customWidth="1"/>
    <col min="163" max="163" width="1.375" style="3" customWidth="1"/>
    <col min="164" max="164" width="0.875" style="3" customWidth="1"/>
    <col min="165" max="175" width="2" style="3" customWidth="1"/>
    <col min="176" max="16384" width="9" style="3"/>
  </cols>
  <sheetData>
    <row r="2" spans="1:163" ht="5.25" customHeight="1">
      <c r="AN2" s="30"/>
      <c r="AO2" s="30"/>
      <c r="AP2" s="30"/>
      <c r="AQ2" s="558" t="s">
        <v>143</v>
      </c>
      <c r="AR2" s="558"/>
      <c r="AS2" s="558"/>
      <c r="AT2" s="558"/>
      <c r="AU2" s="558"/>
      <c r="AV2" s="558"/>
      <c r="AW2" s="558"/>
      <c r="AX2" s="558"/>
      <c r="AY2" s="558"/>
      <c r="AZ2" s="558"/>
      <c r="BA2" s="558"/>
      <c r="BB2" s="558"/>
      <c r="BC2" s="558"/>
      <c r="BD2" s="558"/>
      <c r="BE2" s="558"/>
      <c r="BF2" s="558"/>
      <c r="BG2" s="558"/>
      <c r="BH2" s="558"/>
      <c r="BI2" s="558"/>
      <c r="BJ2" s="558"/>
      <c r="BK2" s="558"/>
      <c r="BL2" s="558"/>
      <c r="BM2" s="558"/>
      <c r="BN2" s="558"/>
      <c r="BO2" s="558"/>
      <c r="BP2" s="558"/>
      <c r="BQ2" s="558"/>
      <c r="BR2" s="558"/>
      <c r="BS2" s="558"/>
      <c r="BT2" s="558"/>
      <c r="BU2" s="558"/>
      <c r="BV2" s="558"/>
      <c r="BW2" s="558"/>
      <c r="BX2" s="558"/>
      <c r="BY2" s="558"/>
      <c r="BZ2" s="558"/>
      <c r="CA2" s="558"/>
      <c r="CB2" s="558"/>
      <c r="CC2" s="558"/>
      <c r="CD2" s="558"/>
      <c r="CE2" s="558"/>
      <c r="CF2" s="558"/>
      <c r="CG2" s="558"/>
      <c r="CH2" s="558"/>
      <c r="CI2" s="558"/>
      <c r="CJ2" s="558"/>
      <c r="CK2" s="558"/>
      <c r="CL2" s="558"/>
      <c r="CM2" s="558"/>
      <c r="CN2" s="558"/>
      <c r="CO2" s="558"/>
      <c r="CP2" s="558"/>
      <c r="CQ2" s="558"/>
      <c r="CR2" s="558"/>
      <c r="CS2" s="558"/>
      <c r="CT2" s="558"/>
      <c r="CU2" s="558"/>
      <c r="CV2" s="558"/>
      <c r="CW2" s="558"/>
      <c r="CX2" s="558"/>
      <c r="CY2" s="30"/>
      <c r="EI2" s="4"/>
      <c r="EJ2" s="4"/>
      <c r="EK2" s="4"/>
      <c r="EL2" s="4"/>
      <c r="EM2" s="4"/>
      <c r="EN2" s="4"/>
      <c r="EO2" s="4"/>
      <c r="EP2" s="4"/>
      <c r="EQ2" s="4"/>
      <c r="ER2" s="4"/>
    </row>
    <row r="3" spans="1:163" ht="8.25" customHeight="1">
      <c r="AN3" s="30"/>
      <c r="AO3" s="30"/>
      <c r="AP3" s="30"/>
      <c r="AQ3" s="558"/>
      <c r="AR3" s="558"/>
      <c r="AS3" s="558"/>
      <c r="AT3" s="558"/>
      <c r="AU3" s="558"/>
      <c r="AV3" s="558"/>
      <c r="AW3" s="558"/>
      <c r="AX3" s="558"/>
      <c r="AY3" s="558"/>
      <c r="AZ3" s="558"/>
      <c r="BA3" s="558"/>
      <c r="BB3" s="558"/>
      <c r="BC3" s="558"/>
      <c r="BD3" s="558"/>
      <c r="BE3" s="558"/>
      <c r="BF3" s="558"/>
      <c r="BG3" s="558"/>
      <c r="BH3" s="558"/>
      <c r="BI3" s="558"/>
      <c r="BJ3" s="558"/>
      <c r="BK3" s="558"/>
      <c r="BL3" s="558"/>
      <c r="BM3" s="558"/>
      <c r="BN3" s="558"/>
      <c r="BO3" s="558"/>
      <c r="BP3" s="558"/>
      <c r="BQ3" s="558"/>
      <c r="BR3" s="558"/>
      <c r="BS3" s="558"/>
      <c r="BT3" s="558"/>
      <c r="BU3" s="558"/>
      <c r="BV3" s="558"/>
      <c r="BW3" s="558"/>
      <c r="BX3" s="558"/>
      <c r="BY3" s="558"/>
      <c r="BZ3" s="558"/>
      <c r="CA3" s="558"/>
      <c r="CB3" s="558"/>
      <c r="CC3" s="558"/>
      <c r="CD3" s="558"/>
      <c r="CE3" s="558"/>
      <c r="CF3" s="558"/>
      <c r="CG3" s="558"/>
      <c r="CH3" s="558"/>
      <c r="CI3" s="558"/>
      <c r="CJ3" s="558"/>
      <c r="CK3" s="558"/>
      <c r="CL3" s="558"/>
      <c r="CM3" s="558"/>
      <c r="CN3" s="558"/>
      <c r="CO3" s="558"/>
      <c r="CP3" s="558"/>
      <c r="CQ3" s="558"/>
      <c r="CR3" s="558"/>
      <c r="CS3" s="558"/>
      <c r="CT3" s="558"/>
      <c r="CU3" s="558"/>
      <c r="CV3" s="558"/>
      <c r="CW3" s="558"/>
      <c r="CX3" s="558"/>
      <c r="CY3" s="30"/>
      <c r="EG3" s="562" t="s">
        <v>245</v>
      </c>
      <c r="EH3" s="562"/>
      <c r="EI3" s="562"/>
      <c r="EJ3" s="562"/>
      <c r="EK3" s="562"/>
      <c r="EL3" s="562"/>
      <c r="EM3" s="562"/>
      <c r="EN3" s="562"/>
      <c r="EO3" s="562"/>
      <c r="EP3" s="562"/>
      <c r="EQ3" s="562"/>
      <c r="ER3" s="562"/>
      <c r="ES3" s="562"/>
    </row>
    <row r="4" spans="1:163" ht="8.25" customHeight="1">
      <c r="AN4" s="30"/>
      <c r="AO4" s="30"/>
      <c r="AP4" s="30"/>
      <c r="AQ4" s="558"/>
      <c r="AR4" s="558"/>
      <c r="AS4" s="558"/>
      <c r="AT4" s="558"/>
      <c r="AU4" s="558"/>
      <c r="AV4" s="558"/>
      <c r="AW4" s="558"/>
      <c r="AX4" s="558"/>
      <c r="AY4" s="558"/>
      <c r="AZ4" s="558"/>
      <c r="BA4" s="558"/>
      <c r="BB4" s="558"/>
      <c r="BC4" s="558"/>
      <c r="BD4" s="558"/>
      <c r="BE4" s="558"/>
      <c r="BF4" s="558"/>
      <c r="BG4" s="558"/>
      <c r="BH4" s="558"/>
      <c r="BI4" s="558"/>
      <c r="BJ4" s="558"/>
      <c r="BK4" s="558"/>
      <c r="BL4" s="558"/>
      <c r="BM4" s="558"/>
      <c r="BN4" s="558"/>
      <c r="BO4" s="558"/>
      <c r="BP4" s="558"/>
      <c r="BQ4" s="558"/>
      <c r="BR4" s="558"/>
      <c r="BS4" s="558"/>
      <c r="BT4" s="558"/>
      <c r="BU4" s="558"/>
      <c r="BV4" s="558"/>
      <c r="BW4" s="558"/>
      <c r="BX4" s="558"/>
      <c r="BY4" s="558"/>
      <c r="BZ4" s="558"/>
      <c r="CA4" s="558"/>
      <c r="CB4" s="558"/>
      <c r="CC4" s="558"/>
      <c r="CD4" s="558"/>
      <c r="CE4" s="558"/>
      <c r="CF4" s="558"/>
      <c r="CG4" s="558"/>
      <c r="CH4" s="558"/>
      <c r="CI4" s="558"/>
      <c r="CJ4" s="558"/>
      <c r="CK4" s="558"/>
      <c r="CL4" s="558"/>
      <c r="CM4" s="558"/>
      <c r="CN4" s="558"/>
      <c r="CO4" s="558"/>
      <c r="CP4" s="558"/>
      <c r="CQ4" s="558"/>
      <c r="CR4" s="558"/>
      <c r="CS4" s="558"/>
      <c r="CT4" s="558"/>
      <c r="CU4" s="558"/>
      <c r="CV4" s="558"/>
      <c r="CW4" s="558"/>
      <c r="CX4" s="558"/>
      <c r="CY4" s="30"/>
      <c r="EG4" s="562"/>
      <c r="EH4" s="562"/>
      <c r="EI4" s="562"/>
      <c r="EJ4" s="562"/>
      <c r="EK4" s="562"/>
      <c r="EL4" s="562"/>
      <c r="EM4" s="562"/>
      <c r="EN4" s="562"/>
      <c r="EO4" s="562"/>
      <c r="EP4" s="562"/>
      <c r="EQ4" s="562"/>
      <c r="ER4" s="562"/>
      <c r="ES4" s="562"/>
    </row>
    <row r="5" spans="1:163" ht="5.25" customHeight="1">
      <c r="AN5" s="30"/>
      <c r="AO5" s="30"/>
      <c r="AP5" s="30"/>
      <c r="AQ5" s="558"/>
      <c r="AR5" s="558"/>
      <c r="AS5" s="558"/>
      <c r="AT5" s="558"/>
      <c r="AU5" s="558"/>
      <c r="AV5" s="558"/>
      <c r="AW5" s="558"/>
      <c r="AX5" s="558"/>
      <c r="AY5" s="558"/>
      <c r="AZ5" s="558"/>
      <c r="BA5" s="558"/>
      <c r="BB5" s="558"/>
      <c r="BC5" s="558"/>
      <c r="BD5" s="558"/>
      <c r="BE5" s="558"/>
      <c r="BF5" s="558"/>
      <c r="BG5" s="558"/>
      <c r="BH5" s="558"/>
      <c r="BI5" s="558"/>
      <c r="BJ5" s="558"/>
      <c r="BK5" s="558"/>
      <c r="BL5" s="558"/>
      <c r="BM5" s="558"/>
      <c r="BN5" s="558"/>
      <c r="BO5" s="558"/>
      <c r="BP5" s="558"/>
      <c r="BQ5" s="558"/>
      <c r="BR5" s="558"/>
      <c r="BS5" s="558"/>
      <c r="BT5" s="558"/>
      <c r="BU5" s="558"/>
      <c r="BV5" s="558"/>
      <c r="BW5" s="558"/>
      <c r="BX5" s="558"/>
      <c r="BY5" s="558"/>
      <c r="BZ5" s="558"/>
      <c r="CA5" s="558"/>
      <c r="CB5" s="558"/>
      <c r="CC5" s="558"/>
      <c r="CD5" s="558"/>
      <c r="CE5" s="558"/>
      <c r="CF5" s="558"/>
      <c r="CG5" s="558"/>
      <c r="CH5" s="558"/>
      <c r="CI5" s="558"/>
      <c r="CJ5" s="558"/>
      <c r="CK5" s="558"/>
      <c r="CL5" s="558"/>
      <c r="CM5" s="558"/>
      <c r="CN5" s="558"/>
      <c r="CO5" s="558"/>
      <c r="CP5" s="558"/>
      <c r="CQ5" s="558"/>
      <c r="CR5" s="558"/>
      <c r="CS5" s="558"/>
      <c r="CT5" s="558"/>
      <c r="CU5" s="558"/>
      <c r="CV5" s="558"/>
      <c r="CW5" s="558"/>
      <c r="CX5" s="558"/>
      <c r="CY5" s="30"/>
      <c r="EG5" s="562"/>
      <c r="EH5" s="562"/>
      <c r="EI5" s="562"/>
      <c r="EJ5" s="562"/>
      <c r="EK5" s="562"/>
      <c r="EL5" s="562"/>
      <c r="EM5" s="562"/>
      <c r="EN5" s="562"/>
      <c r="EO5" s="562"/>
      <c r="EP5" s="562"/>
      <c r="EQ5" s="562"/>
      <c r="ER5" s="562"/>
      <c r="ES5" s="562"/>
    </row>
    <row r="6" spans="1:163" ht="11.25" customHeight="1"/>
    <row r="7" spans="1:163" ht="21.75" customHeight="1">
      <c r="A7" s="579" t="s">
        <v>114</v>
      </c>
      <c r="B7" s="579"/>
      <c r="C7" s="579"/>
      <c r="D7" s="579"/>
      <c r="E7" s="579"/>
      <c r="F7" s="579"/>
      <c r="H7" s="580" t="s">
        <v>247</v>
      </c>
      <c r="I7" s="580"/>
      <c r="J7" s="293"/>
      <c r="K7" s="294"/>
      <c r="L7" s="493">
        <v>3</v>
      </c>
      <c r="M7" s="494"/>
      <c r="N7" s="494"/>
      <c r="O7" s="494"/>
      <c r="P7" s="495"/>
      <c r="Q7" s="294"/>
      <c r="R7" s="575">
        <v>2</v>
      </c>
      <c r="S7" s="575"/>
      <c r="T7" s="575"/>
      <c r="U7" s="294"/>
      <c r="V7" s="294"/>
      <c r="W7" s="575">
        <v>1</v>
      </c>
      <c r="X7" s="575"/>
      <c r="Y7" s="294"/>
      <c r="Z7" s="575">
        <v>5</v>
      </c>
      <c r="AA7" s="575"/>
      <c r="AB7" s="575"/>
      <c r="AE7" s="561" t="s">
        <v>117</v>
      </c>
      <c r="AF7" s="561"/>
      <c r="AG7" s="561"/>
      <c r="AH7" s="561"/>
      <c r="AI7" s="561"/>
      <c r="AJ7" s="561"/>
      <c r="AK7" s="561"/>
      <c r="AL7" s="561"/>
      <c r="AM7" s="561"/>
      <c r="AN7" s="561"/>
      <c r="AO7" s="561"/>
      <c r="AP7" s="561"/>
      <c r="AQ7" s="561"/>
      <c r="AR7" s="561"/>
      <c r="AS7" s="561"/>
      <c r="AU7" s="493" t="str">
        <f>IF(入力シート!D2="","",LEFT(入力シート!D2,1))</f>
        <v/>
      </c>
      <c r="AV7" s="494"/>
      <c r="AW7" s="494"/>
      <c r="AX7" s="494"/>
      <c r="AY7" s="495"/>
      <c r="AZ7" s="292"/>
      <c r="BA7" s="292"/>
      <c r="BB7" s="493" t="str">
        <f>IF(入力シート!D2="","",MID(入力シート!D2,2,1))</f>
        <v/>
      </c>
      <c r="BC7" s="494"/>
      <c r="BD7" s="494"/>
      <c r="BE7" s="494"/>
      <c r="BF7" s="495"/>
      <c r="BG7" s="296"/>
      <c r="BH7" s="296"/>
      <c r="BI7" s="493" t="str">
        <f>IF(入力シート!D2="","",MID(入力シート!D2,3,1))</f>
        <v/>
      </c>
      <c r="BJ7" s="494"/>
      <c r="BK7" s="494"/>
      <c r="BL7" s="494"/>
      <c r="BM7" s="494"/>
      <c r="BN7" s="495"/>
      <c r="BO7" s="297"/>
      <c r="BP7" s="298"/>
      <c r="BQ7" s="299"/>
      <c r="BR7" s="493" t="str">
        <f>IF(入力シート!D2="","",MID(入力シート!D2,4,1))</f>
        <v/>
      </c>
      <c r="BS7" s="494"/>
      <c r="BT7" s="494"/>
      <c r="BU7" s="494"/>
      <c r="BV7" s="495"/>
      <c r="BW7" s="292"/>
      <c r="BX7" s="292"/>
      <c r="BY7" s="493" t="str">
        <f>IF(入力シート!D2="","",MID(入力シート!D2,5,1))</f>
        <v/>
      </c>
      <c r="BZ7" s="494"/>
      <c r="CA7" s="494"/>
      <c r="CB7" s="494"/>
      <c r="CC7" s="494"/>
      <c r="CD7" s="494"/>
      <c r="CE7" s="495"/>
      <c r="CF7" s="292"/>
      <c r="CG7" s="292"/>
      <c r="CH7" s="493" t="str">
        <f>IF(入力シート!D2="","",MID(入力シート!D2,6,1))</f>
        <v/>
      </c>
      <c r="CI7" s="494"/>
      <c r="CJ7" s="494"/>
      <c r="CK7" s="494"/>
      <c r="CL7" s="494"/>
      <c r="CM7" s="494"/>
      <c r="CN7" s="494"/>
      <c r="CO7" s="495"/>
      <c r="CP7" s="292"/>
      <c r="CQ7" s="493" t="str">
        <f>IF(入力シート!D2="","",MID(入力シート!D2,7,1))</f>
        <v/>
      </c>
      <c r="CR7" s="494"/>
      <c r="CS7" s="494"/>
      <c r="CT7" s="494"/>
      <c r="CU7" s="494"/>
      <c r="CV7" s="494"/>
      <c r="CW7" s="494"/>
      <c r="CX7" s="495"/>
      <c r="CY7" s="292"/>
      <c r="CZ7" s="493" t="str">
        <f>IF(入力シート!D2="","",MID(入力シート!D2,8,1))</f>
        <v/>
      </c>
      <c r="DA7" s="494"/>
      <c r="DB7" s="494"/>
      <c r="DC7" s="494"/>
      <c r="DD7" s="495"/>
      <c r="DE7" s="292"/>
      <c r="DF7" s="493" t="str">
        <f>IF(入力シート!D2="","",MID(入力シート!D2,9,1))</f>
        <v/>
      </c>
      <c r="DG7" s="494"/>
      <c r="DH7" s="494"/>
      <c r="DI7" s="494"/>
      <c r="DJ7" s="494"/>
      <c r="DK7" s="494"/>
      <c r="DL7" s="494"/>
      <c r="DM7" s="494"/>
      <c r="DN7" s="495"/>
      <c r="DO7" s="293"/>
      <c r="DP7" s="293"/>
      <c r="DQ7" s="292"/>
      <c r="DR7" s="493" t="str">
        <f>IF(入力シート!D2="","",RIGHT(入力シート!D2,1))</f>
        <v/>
      </c>
      <c r="DS7" s="494"/>
      <c r="DT7" s="494"/>
      <c r="DU7" s="494"/>
      <c r="DV7" s="495"/>
      <c r="EB7" s="488" t="s">
        <v>120</v>
      </c>
      <c r="EC7" s="488"/>
      <c r="ED7" s="488"/>
      <c r="EE7" s="488"/>
      <c r="EF7" s="488"/>
      <c r="EG7" s="488"/>
      <c r="EH7" s="488"/>
      <c r="EI7" s="488"/>
      <c r="EJ7" s="488"/>
      <c r="EK7" s="488"/>
      <c r="EL7" s="488"/>
      <c r="EM7" s="488"/>
      <c r="EN7" s="488"/>
      <c r="EP7" s="493">
        <v>0</v>
      </c>
      <c r="EQ7" s="494"/>
      <c r="ER7" s="494"/>
      <c r="ES7" s="495"/>
      <c r="ET7" s="294"/>
      <c r="EU7" s="493">
        <v>1</v>
      </c>
      <c r="EV7" s="494"/>
      <c r="EW7" s="494"/>
      <c r="EX7" s="494"/>
      <c r="EY7" s="495"/>
      <c r="EZ7" s="496" t="s">
        <v>121</v>
      </c>
      <c r="FA7" s="496"/>
      <c r="FB7" s="578"/>
      <c r="FC7" s="578"/>
    </row>
    <row r="8" spans="1:163" ht="6.75" customHeight="1">
      <c r="H8" s="295"/>
      <c r="I8" s="295"/>
      <c r="J8" s="295"/>
      <c r="K8" s="295"/>
      <c r="L8" s="295"/>
      <c r="M8" s="295"/>
      <c r="N8" s="295"/>
      <c r="O8" s="295"/>
      <c r="P8" s="295"/>
      <c r="Q8" s="295"/>
      <c r="R8" s="295"/>
      <c r="S8" s="295"/>
      <c r="T8" s="295"/>
      <c r="U8" s="295"/>
      <c r="V8" s="295"/>
      <c r="W8" s="295"/>
      <c r="X8" s="295"/>
      <c r="Y8" s="295"/>
      <c r="Z8" s="295"/>
      <c r="AA8" s="295"/>
      <c r="AB8" s="295"/>
    </row>
    <row r="9" spans="1:163" ht="21.75" customHeight="1">
      <c r="A9" s="579" t="s">
        <v>115</v>
      </c>
      <c r="B9" s="579"/>
      <c r="C9" s="579"/>
      <c r="D9" s="579"/>
      <c r="E9" s="579"/>
      <c r="F9" s="579"/>
      <c r="G9" s="560"/>
      <c r="H9" s="581" t="s">
        <v>248</v>
      </c>
      <c r="I9" s="582"/>
      <c r="J9" s="294"/>
      <c r="K9" s="294"/>
      <c r="L9" s="493">
        <v>3</v>
      </c>
      <c r="M9" s="494"/>
      <c r="N9" s="494"/>
      <c r="O9" s="494"/>
      <c r="P9" s="495"/>
      <c r="Q9" s="294"/>
      <c r="R9" s="493">
        <v>2</v>
      </c>
      <c r="S9" s="494"/>
      <c r="T9" s="495"/>
      <c r="U9" s="294"/>
      <c r="V9" s="294"/>
      <c r="W9" s="493">
        <v>1</v>
      </c>
      <c r="X9" s="495"/>
      <c r="Y9" s="294"/>
      <c r="Z9" s="493">
        <v>5</v>
      </c>
      <c r="AA9" s="494"/>
      <c r="AB9" s="495"/>
      <c r="BQ9" s="539" t="s">
        <v>118</v>
      </c>
      <c r="BR9" s="539"/>
      <c r="BS9" s="539"/>
      <c r="BT9" s="540"/>
      <c r="BU9" s="540"/>
      <c r="BV9" s="540"/>
      <c r="BW9" s="540"/>
      <c r="BX9" s="540"/>
      <c r="BY9" s="540"/>
      <c r="BZ9" s="540"/>
      <c r="CA9" s="540"/>
      <c r="CB9" s="540"/>
      <c r="CC9" s="540"/>
      <c r="CD9" s="540"/>
      <c r="CE9" s="540"/>
      <c r="CF9" s="540"/>
      <c r="CK9" s="493" t="str">
        <f>IF(入力シート!D3="","",LEFT(入力シート!D3,1))</f>
        <v/>
      </c>
      <c r="CL9" s="494"/>
      <c r="CM9" s="494"/>
      <c r="CN9" s="494"/>
      <c r="CO9" s="494"/>
      <c r="CP9" s="494"/>
      <c r="CQ9" s="495"/>
      <c r="CR9" s="292"/>
      <c r="CS9" s="292"/>
      <c r="CT9" s="292"/>
      <c r="CU9" s="292"/>
      <c r="CV9" s="493" t="str">
        <f>IF(入力シート!D3="","",MID(入力シート!D3,2,1))</f>
        <v/>
      </c>
      <c r="CW9" s="494"/>
      <c r="CX9" s="494"/>
      <c r="CY9" s="494"/>
      <c r="CZ9" s="494"/>
      <c r="DA9" s="495"/>
      <c r="DB9" s="297"/>
      <c r="DC9" s="493" t="str">
        <f>IF(入力シート!D3="","",MID(入力シート!D3,3,1))</f>
        <v/>
      </c>
      <c r="DD9" s="494"/>
      <c r="DE9" s="494"/>
      <c r="DF9" s="494"/>
      <c r="DG9" s="495"/>
      <c r="DH9" s="292"/>
      <c r="DI9" s="292"/>
      <c r="DJ9" s="493" t="str">
        <f>IF(入力シート!D3="","",MID(入力シート!D3,4,1))</f>
        <v/>
      </c>
      <c r="DK9" s="494"/>
      <c r="DL9" s="494"/>
      <c r="DM9" s="494"/>
      <c r="DN9" s="494"/>
      <c r="DO9" s="494"/>
      <c r="DP9" s="494"/>
      <c r="DQ9" s="494"/>
      <c r="DR9" s="495"/>
      <c r="DS9" s="292"/>
      <c r="DT9" s="292"/>
      <c r="DU9" s="493" t="str">
        <f>IF(入力シート!D3="","",MID(入力シート!D3,5,1))</f>
        <v/>
      </c>
      <c r="DV9" s="494"/>
      <c r="DW9" s="494"/>
      <c r="DX9" s="495"/>
      <c r="DY9" s="292"/>
      <c r="DZ9" s="292"/>
      <c r="EA9" s="493" t="str">
        <f>IF(入力シート!D3="","",MID(入力シート!D3,6,1))</f>
        <v/>
      </c>
      <c r="EB9" s="494"/>
      <c r="EC9" s="494"/>
      <c r="ED9" s="494"/>
      <c r="EE9" s="494"/>
      <c r="EF9" s="494"/>
      <c r="EG9" s="494"/>
      <c r="EH9" s="495"/>
      <c r="EI9" s="292"/>
      <c r="EJ9" s="493" t="str">
        <f>IF(入力シート!D3="","",MID(入力シート!D3,7,1))</f>
        <v/>
      </c>
      <c r="EK9" s="494"/>
      <c r="EL9" s="495"/>
      <c r="EM9" s="292"/>
      <c r="EN9" s="493" t="str">
        <f>IF(入力シート!D3="","",MID(入力シート!D3,8,1))</f>
        <v/>
      </c>
      <c r="EO9" s="494"/>
      <c r="EP9" s="495"/>
      <c r="EQ9" s="292"/>
      <c r="ER9" s="493" t="str">
        <f>IF(入力シート!D3="","",MID(入力シート!D3,9,1))</f>
        <v/>
      </c>
      <c r="ES9" s="494"/>
      <c r="ET9" s="494"/>
      <c r="EU9" s="494"/>
      <c r="EV9" s="495"/>
      <c r="EW9" s="292"/>
      <c r="EX9" s="493" t="str">
        <f>IF(入力シート!D3="","",RIGHT(入力シート!D3,1))</f>
        <v/>
      </c>
      <c r="EY9" s="494"/>
      <c r="EZ9" s="494"/>
      <c r="FA9" s="494"/>
      <c r="FB9" s="495"/>
    </row>
    <row r="10" spans="1:163" ht="6.75" customHeight="1"/>
    <row r="11" spans="1:163" ht="21.75" customHeight="1">
      <c r="A11" s="539" t="s">
        <v>116</v>
      </c>
      <c r="B11" s="540"/>
      <c r="C11" s="540"/>
      <c r="H11" s="583" t="str">
        <f>IF(Sheet1!A4="","",LEFT(Sheet1!A4,1))</f>
        <v>1</v>
      </c>
      <c r="I11" s="584"/>
      <c r="J11" s="292"/>
      <c r="K11" s="292"/>
      <c r="L11" s="493" t="str">
        <f>IF(Sheet1!A4="","",MID(Sheet1!A4,2,1))</f>
        <v>9</v>
      </c>
      <c r="M11" s="494"/>
      <c r="N11" s="494"/>
      <c r="O11" s="494"/>
      <c r="P11" s="495"/>
      <c r="Q11" s="292"/>
      <c r="R11" s="493" t="str">
        <f>IF(Sheet1!A4="","",MID(Sheet1!A4,3,1))</f>
        <v>0</v>
      </c>
      <c r="S11" s="494"/>
      <c r="T11" s="495"/>
      <c r="U11" s="292"/>
      <c r="V11" s="292"/>
      <c r="W11" s="493" t="str">
        <f>IF(Sheet1!A4="","",RIGHT(Sheet1!A4,1))</f>
        <v>0</v>
      </c>
      <c r="X11" s="495"/>
      <c r="Y11" s="528" t="s">
        <v>122</v>
      </c>
      <c r="Z11" s="489"/>
      <c r="AA11" s="489"/>
      <c r="AB11" s="11"/>
      <c r="AC11" s="575" t="str">
        <f>IF(Sheet1!B4="","",IF(Sheet1!B4&lt;=9,0,LEFT(Sheet1!B4,1)))</f>
        <v>0</v>
      </c>
      <c r="AD11" s="575"/>
      <c r="AE11" s="575"/>
      <c r="AF11" s="292"/>
      <c r="AG11" s="575" t="str">
        <f>IF(Sheet1!B4="","",RIGHT(Sheet1!B4,1))</f>
        <v>1</v>
      </c>
      <c r="AH11" s="495"/>
      <c r="AI11" s="575"/>
      <c r="AJ11" s="575"/>
      <c r="AM11" s="488" t="s">
        <v>123</v>
      </c>
      <c r="AN11" s="489"/>
      <c r="AO11" s="489"/>
      <c r="AQ11" s="493" t="str">
        <f>IF(Sheet1!C4="","",IF(Sheet1!C4&lt;=9,0,LEFT(Sheet1!C4,1)))</f>
        <v>0</v>
      </c>
      <c r="AR11" s="494"/>
      <c r="AS11" s="494"/>
      <c r="AT11" s="494"/>
      <c r="AU11" s="495"/>
      <c r="AV11" s="292"/>
      <c r="AW11" s="292"/>
      <c r="AX11" s="292"/>
      <c r="AY11" s="493" t="str">
        <f>IF(Sheet1!C4="","",RIGHT(Sheet1!C4,1))</f>
        <v>0</v>
      </c>
      <c r="AZ11" s="494"/>
      <c r="BA11" s="494"/>
      <c r="BB11" s="495"/>
      <c r="BD11" s="488" t="s">
        <v>124</v>
      </c>
      <c r="BE11" s="489"/>
      <c r="BF11" s="489"/>
      <c r="BG11" s="489"/>
      <c r="BH11" s="489"/>
      <c r="BI11" s="489"/>
      <c r="BQ11" s="539" t="s">
        <v>119</v>
      </c>
      <c r="BR11" s="539"/>
      <c r="BS11" s="539"/>
      <c r="BT11" s="540"/>
      <c r="BU11" s="540"/>
      <c r="BV11" s="540"/>
      <c r="BW11" s="540"/>
      <c r="BX11" s="540"/>
      <c r="BY11" s="540"/>
      <c r="BZ11" s="540"/>
      <c r="CA11" s="540"/>
      <c r="CB11" s="540"/>
      <c r="CC11" s="540"/>
      <c r="CD11" s="540"/>
      <c r="CK11" s="493" t="str">
        <f>IF(Sheet1!A5="","",LEFT(Sheet1!A5,1))</f>
        <v>1</v>
      </c>
      <c r="CL11" s="494"/>
      <c r="CM11" s="494"/>
      <c r="CN11" s="494"/>
      <c r="CO11" s="494"/>
      <c r="CP11" s="494"/>
      <c r="CQ11" s="495"/>
      <c r="CR11" s="292"/>
      <c r="CS11" s="292"/>
      <c r="CT11" s="292"/>
      <c r="CU11" s="292"/>
      <c r="CV11" s="493" t="str">
        <f>IF(Sheet1!A5="","",MID(Sheet1!A5,2,1))</f>
        <v>9</v>
      </c>
      <c r="CW11" s="494"/>
      <c r="CX11" s="494"/>
      <c r="CY11" s="494"/>
      <c r="CZ11" s="494"/>
      <c r="DA11" s="495"/>
      <c r="DB11" s="292"/>
      <c r="DC11" s="493" t="str">
        <f>IF(Sheet1!A5="","",MID(Sheet1!A5,3,1))</f>
        <v>0</v>
      </c>
      <c r="DD11" s="494"/>
      <c r="DE11" s="494"/>
      <c r="DF11" s="494"/>
      <c r="DG11" s="495"/>
      <c r="DH11" s="292"/>
      <c r="DI11" s="292"/>
      <c r="DJ11" s="493" t="str">
        <f>IF(Sheet1!A5="","",RIGHT(Sheet1!A5,1))</f>
        <v>0</v>
      </c>
      <c r="DK11" s="494"/>
      <c r="DL11" s="494"/>
      <c r="DM11" s="494"/>
      <c r="DN11" s="494"/>
      <c r="DO11" s="494"/>
      <c r="DP11" s="494"/>
      <c r="DQ11" s="494"/>
      <c r="DR11" s="495"/>
      <c r="DU11" s="488" t="s">
        <v>122</v>
      </c>
      <c r="DV11" s="489"/>
      <c r="DW11" s="4"/>
      <c r="DX11" s="493" t="str">
        <f>IF(Sheet1!B5="","",IF(Sheet1!B5&lt;=9,0,LEFT(Sheet1!B5,1)))</f>
        <v>0</v>
      </c>
      <c r="DY11" s="494"/>
      <c r="DZ11" s="494"/>
      <c r="EA11" s="494"/>
      <c r="EB11" s="494"/>
      <c r="EC11" s="494"/>
      <c r="ED11" s="494"/>
      <c r="EE11" s="495"/>
      <c r="EF11" s="292"/>
      <c r="EG11" s="493" t="str">
        <f>IF(Sheet1!B5="","",RIGHT(Sheet1!B5,1))</f>
        <v>1</v>
      </c>
      <c r="EH11" s="494"/>
      <c r="EI11" s="494"/>
      <c r="EJ11" s="495"/>
      <c r="EK11" s="4"/>
      <c r="EL11" s="488" t="s">
        <v>123</v>
      </c>
      <c r="EM11" s="489"/>
      <c r="EN11" s="489"/>
      <c r="EP11" s="493" t="str">
        <f>IF(Sheet1!C5="","",IF(Sheet1!C5&lt;=9,0,LEFT(Sheet1!C5,1)))</f>
        <v>0</v>
      </c>
      <c r="EQ11" s="494"/>
      <c r="ER11" s="494"/>
      <c r="ES11" s="495"/>
      <c r="ET11" s="292"/>
      <c r="EU11" s="493" t="str">
        <f>IF(Sheet1!C5="","",RIGHT(Sheet1!C5,1))</f>
        <v>0</v>
      </c>
      <c r="EV11" s="494"/>
      <c r="EW11" s="494"/>
      <c r="EX11" s="494"/>
      <c r="EY11" s="495"/>
      <c r="FB11" s="488" t="s">
        <v>124</v>
      </c>
      <c r="FC11" s="489"/>
      <c r="FD11" s="489"/>
    </row>
    <row r="12" spans="1:163" ht="5.25" customHeight="1" thickBot="1">
      <c r="BP12" s="4"/>
      <c r="BQ12" s="4"/>
      <c r="BR12" s="4"/>
      <c r="BS12" s="4"/>
      <c r="BT12" s="4"/>
      <c r="BU12" s="4"/>
      <c r="BV12" s="4"/>
      <c r="BW12" s="4"/>
      <c r="BX12" s="4"/>
      <c r="BY12" s="4"/>
    </row>
    <row r="13" spans="1:163" ht="12" customHeight="1">
      <c r="B13" s="585" t="s">
        <v>113</v>
      </c>
      <c r="C13" s="586"/>
      <c r="D13" s="586"/>
      <c r="E13" s="586"/>
      <c r="F13" s="586"/>
      <c r="G13" s="586"/>
      <c r="H13" s="586"/>
      <c r="I13" s="587"/>
      <c r="J13" s="509" t="s">
        <v>100</v>
      </c>
      <c r="K13" s="510"/>
      <c r="L13" s="510"/>
      <c r="M13" s="510"/>
      <c r="N13" s="510"/>
      <c r="O13" s="510"/>
      <c r="P13" s="510"/>
      <c r="Q13" s="510"/>
      <c r="R13" s="510"/>
      <c r="S13" s="510"/>
      <c r="T13" s="510"/>
      <c r="U13" s="510"/>
      <c r="V13" s="510"/>
      <c r="W13" s="510"/>
      <c r="X13" s="27"/>
      <c r="Y13" s="27"/>
      <c r="Z13" s="511" t="str">
        <f>IF(入力シート!D8="","",入力シート!D8)</f>
        <v/>
      </c>
      <c r="AA13" s="511"/>
      <c r="AB13" s="511"/>
      <c r="AC13" s="511"/>
      <c r="AD13" s="511"/>
      <c r="AE13" s="511"/>
      <c r="AF13" s="511"/>
      <c r="AG13" s="511"/>
      <c r="AH13" s="511"/>
      <c r="AI13" s="511"/>
      <c r="AJ13" s="511"/>
      <c r="AK13" s="511"/>
      <c r="AL13" s="511"/>
      <c r="AM13" s="511"/>
      <c r="AN13" s="511"/>
      <c r="AO13" s="511"/>
      <c r="AP13" s="511"/>
      <c r="AQ13" s="511"/>
      <c r="AR13" s="511"/>
      <c r="AS13" s="511"/>
      <c r="AT13" s="511"/>
      <c r="AU13" s="511"/>
      <c r="AV13" s="511"/>
      <c r="AW13" s="511"/>
      <c r="AX13" s="511"/>
      <c r="AY13" s="511"/>
      <c r="AZ13" s="511"/>
      <c r="BA13" s="511"/>
      <c r="BB13" s="511"/>
      <c r="BC13" s="511"/>
      <c r="BD13" s="511"/>
      <c r="BE13" s="511"/>
      <c r="BF13" s="511"/>
      <c r="BG13" s="511"/>
      <c r="BH13" s="511"/>
      <c r="BI13" s="511"/>
      <c r="BJ13" s="511"/>
      <c r="BK13" s="511"/>
      <c r="BL13" s="511"/>
      <c r="BM13" s="511"/>
      <c r="BN13" s="511"/>
      <c r="BO13" s="512"/>
      <c r="BP13" s="514" t="str">
        <f>IF(Sheet1!A11=TRUE,"男","女")</f>
        <v>女</v>
      </c>
      <c r="BQ13" s="515"/>
      <c r="BR13" s="515"/>
      <c r="BS13" s="515"/>
      <c r="BT13" s="515"/>
      <c r="BU13" s="515"/>
      <c r="BV13" s="515"/>
      <c r="BW13" s="515"/>
      <c r="BX13" s="515"/>
      <c r="BY13" s="516"/>
      <c r="BZ13" s="6"/>
      <c r="CA13" s="6"/>
      <c r="CB13" s="576" t="s">
        <v>111</v>
      </c>
      <c r="CC13" s="577"/>
      <c r="CD13" s="577"/>
      <c r="CE13" s="577"/>
      <c r="CF13" s="577"/>
      <c r="CG13" s="6"/>
      <c r="CH13" s="6"/>
      <c r="CI13" s="504" t="str">
        <f>IF(入力シート!D12="","",LEFT(入力シート!D12,3))</f>
        <v/>
      </c>
      <c r="CJ13" s="504"/>
      <c r="CK13" s="504"/>
      <c r="CL13" s="504"/>
      <c r="CM13" s="504"/>
      <c r="CN13" s="504"/>
      <c r="CO13" s="504"/>
      <c r="CP13" s="504"/>
      <c r="CQ13" s="68"/>
      <c r="CR13" s="491" t="s">
        <v>199</v>
      </c>
      <c r="CS13" s="491"/>
      <c r="CT13" s="491"/>
      <c r="CU13" s="491"/>
      <c r="CV13" s="491"/>
      <c r="CW13" s="68"/>
      <c r="CX13" s="492" t="str">
        <f>IF(入力シート!D12="","",RIGHT(入力シート!D12,4))</f>
        <v/>
      </c>
      <c r="CY13" s="492"/>
      <c r="CZ13" s="492"/>
      <c r="DA13" s="492"/>
      <c r="DB13" s="492"/>
      <c r="DC13" s="492"/>
      <c r="DD13" s="492"/>
      <c r="DE13" s="492"/>
      <c r="DF13" s="68"/>
      <c r="DG13" s="68"/>
      <c r="DH13" s="68"/>
      <c r="DI13" s="68"/>
      <c r="DJ13" s="68"/>
      <c r="DK13" s="68"/>
      <c r="DL13" s="68"/>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13"/>
    </row>
    <row r="14" spans="1:163" ht="15" customHeight="1">
      <c r="B14" s="588"/>
      <c r="C14" s="589"/>
      <c r="D14" s="589"/>
      <c r="E14" s="589"/>
      <c r="F14" s="589"/>
      <c r="G14" s="589"/>
      <c r="H14" s="589"/>
      <c r="I14" s="590"/>
      <c r="J14" s="595" t="str">
        <f>IF(入力シート!D7="","",入力シート!D7)</f>
        <v/>
      </c>
      <c r="K14" s="596"/>
      <c r="L14" s="596"/>
      <c r="M14" s="596"/>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596"/>
      <c r="AW14" s="596"/>
      <c r="AX14" s="596"/>
      <c r="AY14" s="596"/>
      <c r="AZ14" s="596"/>
      <c r="BA14" s="596"/>
      <c r="BB14" s="596"/>
      <c r="BC14" s="596"/>
      <c r="BD14" s="596"/>
      <c r="BE14" s="596"/>
      <c r="BF14" s="596"/>
      <c r="BG14" s="596"/>
      <c r="BH14" s="596"/>
      <c r="BI14" s="596"/>
      <c r="BJ14" s="596"/>
      <c r="BK14" s="596"/>
      <c r="BL14" s="596"/>
      <c r="BM14" s="596"/>
      <c r="BN14" s="596"/>
      <c r="BO14" s="597"/>
      <c r="BP14" s="517"/>
      <c r="BQ14" s="518"/>
      <c r="BR14" s="518"/>
      <c r="BS14" s="518"/>
      <c r="BT14" s="518"/>
      <c r="BU14" s="518"/>
      <c r="BV14" s="518"/>
      <c r="BW14" s="518"/>
      <c r="BX14" s="518"/>
      <c r="BY14" s="519"/>
      <c r="BZ14" s="7"/>
      <c r="CA14" s="7"/>
      <c r="CB14" s="7"/>
      <c r="CC14" s="7"/>
      <c r="CD14" s="502" t="str">
        <f>IF(入力シート!D13="","",入力シート!D13)</f>
        <v/>
      </c>
      <c r="CE14" s="502"/>
      <c r="CF14" s="502"/>
      <c r="CG14" s="502"/>
      <c r="CH14" s="502"/>
      <c r="CI14" s="502"/>
      <c r="CJ14" s="502"/>
      <c r="CK14" s="502"/>
      <c r="CL14" s="502"/>
      <c r="CM14" s="502"/>
      <c r="CN14" s="502"/>
      <c r="CO14" s="502"/>
      <c r="CP14" s="502"/>
      <c r="CQ14" s="502"/>
      <c r="CR14" s="502"/>
      <c r="CS14" s="502"/>
      <c r="CT14" s="502"/>
      <c r="CU14" s="502"/>
      <c r="CV14" s="502"/>
      <c r="CW14" s="502"/>
      <c r="CX14" s="502"/>
      <c r="CY14" s="502"/>
      <c r="CZ14" s="502"/>
      <c r="DA14" s="502"/>
      <c r="DB14" s="502"/>
      <c r="DC14" s="502"/>
      <c r="DD14" s="502"/>
      <c r="DE14" s="502"/>
      <c r="DF14" s="502"/>
      <c r="DG14" s="502"/>
      <c r="DH14" s="502"/>
      <c r="DI14" s="502"/>
      <c r="DJ14" s="502"/>
      <c r="DK14" s="502"/>
      <c r="DL14" s="502"/>
      <c r="DM14" s="502"/>
      <c r="DN14" s="502"/>
      <c r="DO14" s="502"/>
      <c r="DP14" s="502"/>
      <c r="DQ14" s="502"/>
      <c r="DR14" s="502"/>
      <c r="DS14" s="502"/>
      <c r="DT14" s="502"/>
      <c r="DU14" s="502"/>
      <c r="DV14" s="502"/>
      <c r="DW14" s="502"/>
      <c r="DX14" s="502"/>
      <c r="DY14" s="502"/>
      <c r="DZ14" s="502"/>
      <c r="EA14" s="502"/>
      <c r="EB14" s="502"/>
      <c r="EC14" s="502"/>
      <c r="ED14" s="502"/>
      <c r="EE14" s="502"/>
      <c r="EF14" s="502"/>
      <c r="EG14" s="502"/>
      <c r="EH14" s="502"/>
      <c r="EI14" s="502"/>
      <c r="EJ14" s="502"/>
      <c r="EK14" s="502"/>
      <c r="EL14" s="502"/>
      <c r="EM14" s="502"/>
      <c r="EN14" s="502"/>
      <c r="EO14" s="502"/>
      <c r="EP14" s="502"/>
      <c r="EQ14" s="502"/>
      <c r="ER14" s="502"/>
      <c r="ES14" s="502"/>
      <c r="ET14" s="502"/>
      <c r="EU14" s="502"/>
      <c r="EV14" s="502"/>
      <c r="EW14" s="502"/>
      <c r="EX14" s="502"/>
      <c r="EY14" s="502"/>
      <c r="EZ14" s="502"/>
      <c r="FA14" s="502"/>
      <c r="FB14" s="502"/>
      <c r="FC14" s="502"/>
      <c r="FD14" s="502"/>
      <c r="FE14" s="502"/>
      <c r="FF14" s="502"/>
      <c r="FG14" s="503"/>
    </row>
    <row r="15" spans="1:163" ht="7.5" customHeight="1">
      <c r="B15" s="588"/>
      <c r="C15" s="589"/>
      <c r="D15" s="589"/>
      <c r="E15" s="589"/>
      <c r="F15" s="589"/>
      <c r="G15" s="589"/>
      <c r="H15" s="589"/>
      <c r="I15" s="590"/>
      <c r="J15" s="598"/>
      <c r="K15" s="599"/>
      <c r="L15" s="599"/>
      <c r="M15" s="599"/>
      <c r="N15" s="599"/>
      <c r="O15" s="599"/>
      <c r="P15" s="599"/>
      <c r="Q15" s="599"/>
      <c r="R15" s="599"/>
      <c r="S15" s="599"/>
      <c r="T15" s="599"/>
      <c r="U15" s="599"/>
      <c r="V15" s="599"/>
      <c r="W15" s="599"/>
      <c r="X15" s="599"/>
      <c r="Y15" s="599"/>
      <c r="Z15" s="599"/>
      <c r="AA15" s="599"/>
      <c r="AB15" s="599"/>
      <c r="AC15" s="599"/>
      <c r="AD15" s="599"/>
      <c r="AE15" s="599"/>
      <c r="AF15" s="599"/>
      <c r="AG15" s="599"/>
      <c r="AH15" s="599"/>
      <c r="AI15" s="599"/>
      <c r="AJ15" s="599"/>
      <c r="AK15" s="599"/>
      <c r="AL15" s="599"/>
      <c r="AM15" s="599"/>
      <c r="AN15" s="599"/>
      <c r="AO15" s="599"/>
      <c r="AP15" s="599"/>
      <c r="AQ15" s="599"/>
      <c r="AR15" s="599"/>
      <c r="AS15" s="599"/>
      <c r="AT15" s="599"/>
      <c r="AU15" s="599"/>
      <c r="AV15" s="599"/>
      <c r="AW15" s="599"/>
      <c r="AX15" s="599"/>
      <c r="AY15" s="599"/>
      <c r="AZ15" s="599"/>
      <c r="BA15" s="599"/>
      <c r="BB15" s="599"/>
      <c r="BC15" s="599"/>
      <c r="BD15" s="599"/>
      <c r="BE15" s="599"/>
      <c r="BF15" s="599"/>
      <c r="BG15" s="599"/>
      <c r="BH15" s="599"/>
      <c r="BI15" s="599"/>
      <c r="BJ15" s="599"/>
      <c r="BK15" s="599"/>
      <c r="BL15" s="599"/>
      <c r="BM15" s="599"/>
      <c r="BN15" s="599"/>
      <c r="BO15" s="600"/>
      <c r="BP15" s="517"/>
      <c r="BQ15" s="518"/>
      <c r="BR15" s="518"/>
      <c r="BS15" s="518"/>
      <c r="BT15" s="518"/>
      <c r="BU15" s="518"/>
      <c r="BV15" s="518"/>
      <c r="BW15" s="518"/>
      <c r="BX15" s="518"/>
      <c r="BY15" s="519"/>
      <c r="BZ15" s="7"/>
      <c r="CA15" s="7"/>
      <c r="CB15" s="7"/>
      <c r="CC15" s="7"/>
      <c r="CD15" s="76"/>
      <c r="CE15" s="76"/>
      <c r="CF15" s="77"/>
      <c r="CG15" s="77"/>
      <c r="CH15" s="77"/>
      <c r="CI15" s="77"/>
      <c r="CJ15" s="77"/>
      <c r="CK15" s="77"/>
      <c r="CL15" s="536" t="str">
        <f>IF(入力シート!D14="","",入力シート!D14)</f>
        <v/>
      </c>
      <c r="CM15" s="536"/>
      <c r="CN15" s="536"/>
      <c r="CO15" s="536"/>
      <c r="CP15" s="536"/>
      <c r="CQ15" s="536"/>
      <c r="CR15" s="536"/>
      <c r="CS15" s="536"/>
      <c r="CT15" s="536"/>
      <c r="CU15" s="536"/>
      <c r="CV15" s="536"/>
      <c r="CW15" s="536"/>
      <c r="CX15" s="536"/>
      <c r="CY15" s="536"/>
      <c r="CZ15" s="536"/>
      <c r="DA15" s="536"/>
      <c r="DB15" s="536"/>
      <c r="DC15" s="536"/>
      <c r="DD15" s="536"/>
      <c r="DE15" s="536"/>
      <c r="DF15" s="536"/>
      <c r="DG15" s="536"/>
      <c r="DH15" s="536"/>
      <c r="DI15" s="536"/>
      <c r="DJ15" s="536"/>
      <c r="DK15" s="536"/>
      <c r="DL15" s="536"/>
      <c r="DM15" s="536"/>
      <c r="DN15" s="536"/>
      <c r="DO15" s="536"/>
      <c r="DP15" s="536"/>
      <c r="DQ15" s="536"/>
      <c r="DR15" s="536"/>
      <c r="DS15" s="536"/>
      <c r="DT15" s="536"/>
      <c r="DU15" s="536"/>
      <c r="DV15" s="536"/>
      <c r="DW15" s="536"/>
      <c r="DX15" s="536"/>
      <c r="DY15" s="536"/>
      <c r="DZ15" s="536"/>
      <c r="EA15" s="536"/>
      <c r="EB15" s="536"/>
      <c r="EC15" s="536"/>
      <c r="ED15" s="536"/>
      <c r="EE15" s="536"/>
      <c r="EF15" s="536"/>
      <c r="EG15" s="536"/>
      <c r="EH15" s="536"/>
      <c r="EI15" s="536"/>
      <c r="EJ15" s="536"/>
      <c r="EK15" s="536"/>
      <c r="EL15" s="536"/>
      <c r="EM15" s="536"/>
      <c r="EN15" s="536"/>
      <c r="EO15" s="536"/>
      <c r="EP15" s="536"/>
      <c r="EQ15" s="536"/>
      <c r="ER15" s="536"/>
      <c r="ES15" s="536"/>
      <c r="ET15" s="536"/>
      <c r="EU15" s="536"/>
      <c r="EV15" s="536"/>
      <c r="EW15" s="536"/>
      <c r="EX15" s="536"/>
      <c r="EY15" s="536"/>
      <c r="EZ15" s="536"/>
      <c r="FA15" s="536"/>
      <c r="FB15" s="536"/>
      <c r="FC15" s="536"/>
      <c r="FD15" s="536"/>
      <c r="FE15" s="536"/>
      <c r="FF15" s="536"/>
      <c r="FG15" s="537"/>
    </row>
    <row r="16" spans="1:163" ht="6" customHeight="1">
      <c r="B16" s="588"/>
      <c r="C16" s="589"/>
      <c r="D16" s="589"/>
      <c r="E16" s="589"/>
      <c r="F16" s="589"/>
      <c r="G16" s="589"/>
      <c r="H16" s="589"/>
      <c r="I16" s="590"/>
      <c r="J16" s="604"/>
      <c r="K16" s="605"/>
      <c r="L16" s="605"/>
      <c r="M16" s="605"/>
      <c r="N16" s="605"/>
      <c r="O16" s="93"/>
      <c r="P16" s="601" t="str">
        <f>IF(入力シート!D9="","",Sheet1!A9)</f>
        <v/>
      </c>
      <c r="Q16" s="601"/>
      <c r="R16" s="601"/>
      <c r="S16" s="601"/>
      <c r="T16" s="601"/>
      <c r="U16" s="601"/>
      <c r="V16" s="601"/>
      <c r="W16" s="601"/>
      <c r="X16" s="608" t="str">
        <f>IF(入力シート!D9="","",Sheet1!B9)</f>
        <v/>
      </c>
      <c r="Y16" s="608"/>
      <c r="Z16" s="608"/>
      <c r="AA16" s="498" t="s">
        <v>101</v>
      </c>
      <c r="AB16" s="498"/>
      <c r="AC16" s="498"/>
      <c r="AD16" s="610" t="str">
        <f>IF(入力シート!D9="","",Sheet1!C9)</f>
        <v/>
      </c>
      <c r="AE16" s="610"/>
      <c r="AF16" s="610"/>
      <c r="AG16" s="610"/>
      <c r="AH16" s="610"/>
      <c r="AI16" s="498" t="s">
        <v>102</v>
      </c>
      <c r="AJ16" s="498"/>
      <c r="AK16" s="498"/>
      <c r="AL16" s="90"/>
      <c r="AM16" s="500" t="str">
        <f>IF(入力シート!D9="","",Sheet1!D9)</f>
        <v/>
      </c>
      <c r="AN16" s="500"/>
      <c r="AO16" s="500"/>
      <c r="AP16" s="500"/>
      <c r="AQ16" s="500"/>
      <c r="AR16" s="498" t="s">
        <v>103</v>
      </c>
      <c r="AS16" s="498"/>
      <c r="AT16" s="498"/>
      <c r="AU16" s="498"/>
      <c r="AV16" s="498"/>
      <c r="AW16" s="498"/>
      <c r="AX16" s="498"/>
      <c r="AY16" s="498" t="s">
        <v>153</v>
      </c>
      <c r="AZ16" s="530" t="str">
        <f ca="1">IF(入力シート!D10="","",入力シート!D10)</f>
        <v/>
      </c>
      <c r="BA16" s="530"/>
      <c r="BB16" s="530"/>
      <c r="BC16" s="530"/>
      <c r="BD16" s="530"/>
      <c r="BE16" s="530"/>
      <c r="BF16" s="530"/>
      <c r="BG16" s="530"/>
      <c r="BH16" s="530"/>
      <c r="BI16" s="530"/>
      <c r="BJ16" s="498" t="s">
        <v>104</v>
      </c>
      <c r="BK16" s="498"/>
      <c r="BL16" s="498"/>
      <c r="BM16" s="498"/>
      <c r="BN16" s="498"/>
      <c r="BO16" s="532"/>
      <c r="BP16" s="517"/>
      <c r="BQ16" s="518"/>
      <c r="BR16" s="518"/>
      <c r="BS16" s="518"/>
      <c r="BT16" s="518"/>
      <c r="BU16" s="518"/>
      <c r="BV16" s="518"/>
      <c r="BW16" s="518"/>
      <c r="BX16" s="518"/>
      <c r="BY16" s="519"/>
      <c r="BZ16" s="7"/>
      <c r="CA16" s="7"/>
      <c r="CB16" s="7"/>
      <c r="CC16" s="7"/>
      <c r="CD16" s="76"/>
      <c r="CE16" s="76"/>
      <c r="CF16" s="77"/>
      <c r="CG16" s="77"/>
      <c r="CH16" s="77"/>
      <c r="CI16" s="77"/>
      <c r="CJ16" s="77"/>
      <c r="CK16" s="77"/>
      <c r="CL16" s="536"/>
      <c r="CM16" s="536"/>
      <c r="CN16" s="536"/>
      <c r="CO16" s="536"/>
      <c r="CP16" s="536"/>
      <c r="CQ16" s="536"/>
      <c r="CR16" s="536"/>
      <c r="CS16" s="536"/>
      <c r="CT16" s="536"/>
      <c r="CU16" s="536"/>
      <c r="CV16" s="536"/>
      <c r="CW16" s="536"/>
      <c r="CX16" s="536"/>
      <c r="CY16" s="536"/>
      <c r="CZ16" s="536"/>
      <c r="DA16" s="536"/>
      <c r="DB16" s="536"/>
      <c r="DC16" s="536"/>
      <c r="DD16" s="536"/>
      <c r="DE16" s="536"/>
      <c r="DF16" s="536"/>
      <c r="DG16" s="536"/>
      <c r="DH16" s="536"/>
      <c r="DI16" s="536"/>
      <c r="DJ16" s="536"/>
      <c r="DK16" s="536"/>
      <c r="DL16" s="536"/>
      <c r="DM16" s="536"/>
      <c r="DN16" s="536"/>
      <c r="DO16" s="536"/>
      <c r="DP16" s="536"/>
      <c r="DQ16" s="536"/>
      <c r="DR16" s="536"/>
      <c r="DS16" s="536"/>
      <c r="DT16" s="536"/>
      <c r="DU16" s="536"/>
      <c r="DV16" s="536"/>
      <c r="DW16" s="536"/>
      <c r="DX16" s="536"/>
      <c r="DY16" s="536"/>
      <c r="DZ16" s="536"/>
      <c r="EA16" s="536"/>
      <c r="EB16" s="536"/>
      <c r="EC16" s="536"/>
      <c r="ED16" s="536"/>
      <c r="EE16" s="536"/>
      <c r="EF16" s="536"/>
      <c r="EG16" s="536"/>
      <c r="EH16" s="536"/>
      <c r="EI16" s="536"/>
      <c r="EJ16" s="536"/>
      <c r="EK16" s="536"/>
      <c r="EL16" s="536"/>
      <c r="EM16" s="536"/>
      <c r="EN16" s="536"/>
      <c r="EO16" s="536"/>
      <c r="EP16" s="536"/>
      <c r="EQ16" s="536"/>
      <c r="ER16" s="536"/>
      <c r="ES16" s="536"/>
      <c r="ET16" s="536"/>
      <c r="EU16" s="536"/>
      <c r="EV16" s="536"/>
      <c r="EW16" s="536"/>
      <c r="EX16" s="536"/>
      <c r="EY16" s="536"/>
      <c r="EZ16" s="536"/>
      <c r="FA16" s="536"/>
      <c r="FB16" s="536"/>
      <c r="FC16" s="536"/>
      <c r="FD16" s="536"/>
      <c r="FE16" s="536"/>
      <c r="FF16" s="536"/>
      <c r="FG16" s="537"/>
    </row>
    <row r="17" spans="2:163" ht="12" customHeight="1" thickBot="1">
      <c r="B17" s="591"/>
      <c r="C17" s="592"/>
      <c r="D17" s="592"/>
      <c r="E17" s="592"/>
      <c r="F17" s="592"/>
      <c r="G17" s="592"/>
      <c r="H17" s="592"/>
      <c r="I17" s="593"/>
      <c r="J17" s="606"/>
      <c r="K17" s="607"/>
      <c r="L17" s="607"/>
      <c r="M17" s="607"/>
      <c r="N17" s="607"/>
      <c r="O17" s="21"/>
      <c r="P17" s="602"/>
      <c r="Q17" s="602"/>
      <c r="R17" s="602"/>
      <c r="S17" s="602"/>
      <c r="T17" s="602"/>
      <c r="U17" s="602"/>
      <c r="V17" s="602"/>
      <c r="W17" s="602"/>
      <c r="X17" s="609"/>
      <c r="Y17" s="609"/>
      <c r="Z17" s="609"/>
      <c r="AA17" s="499"/>
      <c r="AB17" s="499"/>
      <c r="AC17" s="499"/>
      <c r="AD17" s="611"/>
      <c r="AE17" s="611"/>
      <c r="AF17" s="611"/>
      <c r="AG17" s="611"/>
      <c r="AH17" s="611"/>
      <c r="AI17" s="499"/>
      <c r="AJ17" s="499"/>
      <c r="AK17" s="499"/>
      <c r="AL17" s="31"/>
      <c r="AM17" s="501"/>
      <c r="AN17" s="501"/>
      <c r="AO17" s="501"/>
      <c r="AP17" s="501"/>
      <c r="AQ17" s="501"/>
      <c r="AR17" s="499"/>
      <c r="AS17" s="499"/>
      <c r="AT17" s="499"/>
      <c r="AU17" s="499"/>
      <c r="AV17" s="499"/>
      <c r="AW17" s="499"/>
      <c r="AX17" s="499"/>
      <c r="AY17" s="499"/>
      <c r="AZ17" s="531"/>
      <c r="BA17" s="531"/>
      <c r="BB17" s="531"/>
      <c r="BC17" s="531"/>
      <c r="BD17" s="531"/>
      <c r="BE17" s="531"/>
      <c r="BF17" s="531"/>
      <c r="BG17" s="531"/>
      <c r="BH17" s="531"/>
      <c r="BI17" s="531"/>
      <c r="BJ17" s="499"/>
      <c r="BK17" s="499"/>
      <c r="BL17" s="499"/>
      <c r="BM17" s="499"/>
      <c r="BN17" s="499"/>
      <c r="BO17" s="533"/>
      <c r="BP17" s="520"/>
      <c r="BQ17" s="521"/>
      <c r="BR17" s="521"/>
      <c r="BS17" s="521"/>
      <c r="BT17" s="521"/>
      <c r="BU17" s="521"/>
      <c r="BV17" s="521"/>
      <c r="BW17" s="521"/>
      <c r="BX17" s="521"/>
      <c r="BY17" s="522"/>
      <c r="BZ17" s="9"/>
      <c r="CA17" s="9"/>
      <c r="CB17" s="9"/>
      <c r="CC17" s="9"/>
      <c r="CD17" s="9"/>
      <c r="CE17" s="9"/>
      <c r="CF17" s="9"/>
      <c r="CG17" s="9"/>
      <c r="CH17" s="9"/>
      <c r="CI17" s="9"/>
      <c r="CJ17" s="9"/>
      <c r="CK17" s="9"/>
      <c r="CL17" s="9"/>
      <c r="CM17" s="9"/>
      <c r="CN17" s="534" t="s">
        <v>112</v>
      </c>
      <c r="CO17" s="535"/>
      <c r="CP17" s="535"/>
      <c r="CQ17" s="535"/>
      <c r="CR17" s="535"/>
      <c r="CS17" s="535"/>
      <c r="CT17" s="535"/>
      <c r="CU17" s="535"/>
      <c r="CV17" s="535"/>
      <c r="CW17" s="535"/>
      <c r="CX17" s="535"/>
      <c r="CY17" s="535"/>
      <c r="CZ17" s="535"/>
      <c r="DA17" s="535"/>
      <c r="DB17" s="535"/>
      <c r="DC17" s="9"/>
      <c r="DD17" s="9"/>
      <c r="DE17" s="9"/>
      <c r="DF17" s="9"/>
      <c r="DG17" s="9"/>
      <c r="DH17" s="9"/>
      <c r="DI17" s="563" t="str">
        <f>IF(入力シート!D15="","",入力シート!D15)</f>
        <v/>
      </c>
      <c r="DJ17" s="563"/>
      <c r="DK17" s="563"/>
      <c r="DL17" s="563"/>
      <c r="DM17" s="563"/>
      <c r="DN17" s="563"/>
      <c r="DO17" s="563"/>
      <c r="DP17" s="563"/>
      <c r="DQ17" s="563"/>
      <c r="DR17" s="563"/>
      <c r="DS17" s="563"/>
      <c r="DT17" s="563"/>
      <c r="DU17" s="563"/>
      <c r="DV17" s="563"/>
      <c r="DW17" s="563"/>
      <c r="DX17" s="563"/>
      <c r="DY17" s="563"/>
      <c r="DZ17" s="563"/>
      <c r="EA17" s="563"/>
      <c r="EB17" s="563"/>
      <c r="EC17" s="563"/>
      <c r="ED17" s="563"/>
      <c r="EE17" s="563"/>
      <c r="EF17" s="563"/>
      <c r="EG17" s="563"/>
      <c r="EH17" s="563"/>
      <c r="EI17" s="563"/>
      <c r="EJ17" s="563"/>
      <c r="EK17" s="563"/>
      <c r="EL17" s="563"/>
      <c r="EM17" s="563"/>
      <c r="EN17" s="563"/>
      <c r="EO17" s="42"/>
      <c r="EP17" s="42"/>
      <c r="EQ17" s="42"/>
      <c r="ER17" s="42"/>
      <c r="ES17" s="42"/>
      <c r="ET17" s="42"/>
      <c r="EU17" s="42"/>
      <c r="EV17" s="42"/>
      <c r="EW17" s="42"/>
      <c r="EX17" s="42"/>
      <c r="EY17" s="42"/>
      <c r="EZ17" s="42"/>
      <c r="FA17" s="42"/>
      <c r="FB17" s="42"/>
      <c r="FC17" s="42"/>
      <c r="FD17" s="42"/>
      <c r="FE17" s="9"/>
      <c r="FF17" s="9"/>
      <c r="FG17" s="10"/>
    </row>
    <row r="18" spans="2:163">
      <c r="B18" s="526" t="s">
        <v>144</v>
      </c>
      <c r="C18" s="527"/>
      <c r="D18" s="527"/>
      <c r="E18" s="527"/>
      <c r="F18" s="527"/>
      <c r="G18" s="527"/>
      <c r="H18" s="527"/>
      <c r="I18" s="527"/>
      <c r="J18" s="527"/>
      <c r="K18" s="527"/>
      <c r="L18" s="527"/>
      <c r="M18" s="527"/>
      <c r="N18" s="527"/>
      <c r="O18" s="527"/>
      <c r="P18" s="527"/>
      <c r="Q18" s="527"/>
      <c r="R18" s="527"/>
      <c r="S18" s="527"/>
      <c r="T18" s="527"/>
      <c r="U18" s="527"/>
      <c r="V18" s="527"/>
      <c r="W18" s="527"/>
      <c r="X18" s="527"/>
      <c r="Y18" s="527"/>
      <c r="Z18" s="527"/>
      <c r="AA18" s="527"/>
      <c r="AB18" s="527"/>
      <c r="AC18" s="527"/>
      <c r="AD18" s="527"/>
      <c r="AE18" s="527"/>
      <c r="AF18" s="527"/>
      <c r="AG18" s="527"/>
      <c r="AH18" s="527"/>
      <c r="AI18" s="527"/>
      <c r="AJ18" s="527"/>
      <c r="AK18" s="527"/>
      <c r="AL18" s="527"/>
      <c r="AM18" s="527"/>
      <c r="AN18" s="527"/>
      <c r="AO18" s="527"/>
      <c r="AP18" s="527"/>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13"/>
    </row>
    <row r="19" spans="2:163" ht="5.25" customHeight="1">
      <c r="B19" s="44"/>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87"/>
      <c r="BG19" s="32"/>
      <c r="BH19" s="87"/>
      <c r="BI19" s="32"/>
      <c r="BJ19" s="32"/>
      <c r="BK19" s="74"/>
      <c r="BL19" s="32"/>
      <c r="BM19" s="32"/>
      <c r="BN19" s="32"/>
      <c r="BO19" s="32"/>
      <c r="BP19" s="32"/>
      <c r="BQ19" s="32"/>
      <c r="BR19" s="32"/>
      <c r="BS19" s="32"/>
      <c r="BT19" s="32"/>
      <c r="BU19" s="32"/>
      <c r="BV19" s="74"/>
      <c r="BW19" s="32"/>
      <c r="BX19" s="74"/>
      <c r="BY19" s="32"/>
      <c r="BZ19" s="32"/>
      <c r="CA19" s="32"/>
      <c r="CB19" s="32"/>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14"/>
    </row>
    <row r="20" spans="2:163" ht="11.25" customHeight="1">
      <c r="B20" s="524" t="s">
        <v>145</v>
      </c>
      <c r="C20" s="525"/>
      <c r="D20" s="525"/>
      <c r="E20" s="525"/>
      <c r="F20" s="525"/>
      <c r="G20" s="525"/>
      <c r="H20" s="525"/>
      <c r="I20" s="525"/>
      <c r="J20" s="525"/>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5"/>
      <c r="AK20" s="525"/>
      <c r="AL20" s="525"/>
      <c r="AM20" s="525"/>
      <c r="AN20" s="525"/>
      <c r="AO20" s="525"/>
      <c r="AP20" s="525"/>
      <c r="AQ20" s="525"/>
      <c r="AR20" s="525"/>
      <c r="AS20" s="525"/>
      <c r="AT20" s="525"/>
      <c r="AU20" s="525"/>
      <c r="AV20" s="525"/>
      <c r="AW20" s="525"/>
      <c r="AX20" s="525"/>
      <c r="AY20" s="525"/>
      <c r="AZ20" s="525"/>
      <c r="BA20" s="525"/>
      <c r="BB20" s="525"/>
      <c r="BC20" s="525"/>
      <c r="BD20" s="525"/>
      <c r="BE20" s="525"/>
      <c r="BF20" s="525"/>
      <c r="BG20" s="525"/>
      <c r="BH20" s="525"/>
      <c r="BI20" s="525"/>
      <c r="BJ20" s="525"/>
      <c r="BK20" s="525"/>
      <c r="BL20" s="525"/>
      <c r="BM20" s="525"/>
      <c r="BN20" s="525"/>
      <c r="BO20" s="525"/>
      <c r="BP20" s="525"/>
      <c r="BQ20" s="525"/>
      <c r="BR20" s="525"/>
      <c r="BS20" s="525"/>
      <c r="BT20" s="525"/>
      <c r="BU20" s="525"/>
      <c r="BV20" s="525"/>
      <c r="BW20" s="525"/>
      <c r="BX20" s="525"/>
      <c r="BY20" s="525"/>
      <c r="BZ20" s="525"/>
      <c r="CA20" s="525"/>
      <c r="CB20" s="525"/>
      <c r="CC20" s="7"/>
      <c r="CD20" s="7"/>
      <c r="CE20" s="7"/>
      <c r="CF20" s="7"/>
      <c r="CG20" s="7"/>
      <c r="CH20" s="7"/>
      <c r="CI20" s="7"/>
      <c r="CJ20" s="7"/>
      <c r="CK20" s="7"/>
      <c r="CL20" s="506" t="str">
        <f>IF(Sheet1!A17=TRUE,"✔","")</f>
        <v/>
      </c>
      <c r="CM20" s="513"/>
      <c r="CN20" s="513"/>
      <c r="CO20" s="513"/>
      <c r="CP20" s="513"/>
      <c r="CQ20" s="513"/>
      <c r="CR20" s="507"/>
      <c r="CS20" s="7"/>
      <c r="CT20" s="7"/>
      <c r="CU20" s="7"/>
      <c r="CV20" s="508" t="s">
        <v>125</v>
      </c>
      <c r="CW20" s="523"/>
      <c r="CX20" s="523"/>
      <c r="CY20" s="523"/>
      <c r="CZ20" s="523"/>
      <c r="DA20" s="523"/>
      <c r="DB20" s="523"/>
      <c r="DC20" s="523"/>
      <c r="DD20" s="523"/>
      <c r="DE20" s="523"/>
      <c r="DF20" s="523"/>
      <c r="DG20" s="523"/>
      <c r="DH20" s="523"/>
      <c r="DI20" s="523"/>
      <c r="DJ20" s="7"/>
      <c r="DK20" s="7"/>
      <c r="DL20" s="7"/>
      <c r="DM20" s="7"/>
      <c r="DN20" s="7"/>
      <c r="DO20" s="7"/>
      <c r="DP20" s="7"/>
      <c r="DQ20" s="7"/>
      <c r="DR20" s="7"/>
      <c r="DS20" s="7"/>
      <c r="DT20" s="7"/>
      <c r="DU20" s="11"/>
      <c r="DV20" s="506" t="str">
        <f>IF(Sheet1!B17=TRUE,"✔","")</f>
        <v/>
      </c>
      <c r="DW20" s="507"/>
      <c r="DX20" s="7"/>
      <c r="DY20" s="7"/>
      <c r="DZ20" s="508" t="s">
        <v>126</v>
      </c>
      <c r="EA20" s="508"/>
      <c r="EB20" s="508"/>
      <c r="EC20" s="508"/>
      <c r="ED20" s="508"/>
      <c r="EE20" s="508"/>
      <c r="EF20" s="508"/>
      <c r="EG20" s="508"/>
      <c r="EH20" s="508"/>
      <c r="EI20" s="508"/>
      <c r="EJ20" s="508"/>
      <c r="EK20" s="508"/>
      <c r="EL20" s="508"/>
      <c r="EM20" s="508"/>
      <c r="EN20" s="508"/>
      <c r="EO20" s="7"/>
      <c r="EP20" s="7"/>
      <c r="EQ20" s="7"/>
      <c r="ER20" s="7"/>
      <c r="ES20" s="7"/>
      <c r="ET20" s="7"/>
      <c r="EU20" s="7"/>
      <c r="EV20" s="7"/>
      <c r="EW20" s="7"/>
      <c r="EX20" s="7"/>
      <c r="EY20" s="7"/>
      <c r="EZ20" s="7"/>
      <c r="FA20" s="7"/>
      <c r="FB20" s="7"/>
      <c r="FC20" s="7"/>
      <c r="FD20" s="7"/>
      <c r="FE20" s="7"/>
      <c r="FF20" s="7"/>
      <c r="FG20" s="14"/>
    </row>
    <row r="21" spans="2:163" ht="19.5" customHeight="1">
      <c r="B21" s="17"/>
      <c r="C21" s="38" t="s">
        <v>146</v>
      </c>
      <c r="D21" s="32"/>
      <c r="E21" s="32"/>
      <c r="F21" s="32"/>
      <c r="G21" s="32"/>
      <c r="H21" s="32"/>
      <c r="I21" s="32"/>
      <c r="J21" s="32"/>
      <c r="K21" s="32"/>
      <c r="L21" s="32"/>
      <c r="M21" s="32"/>
      <c r="N21" s="32"/>
      <c r="O21" s="32"/>
      <c r="P21" s="523"/>
      <c r="Q21" s="523"/>
      <c r="R21" s="523"/>
      <c r="S21" s="523"/>
      <c r="T21" s="523"/>
      <c r="U21" s="523"/>
      <c r="V21" s="523"/>
      <c r="W21" s="523"/>
      <c r="X21" s="523"/>
      <c r="Y21" s="523"/>
      <c r="Z21" s="523"/>
      <c r="AA21" s="523"/>
      <c r="AB21" s="523"/>
      <c r="AC21" s="523"/>
      <c r="AD21" s="523"/>
      <c r="AE21" s="523"/>
      <c r="AF21" s="523"/>
      <c r="AG21" s="523"/>
      <c r="AH21" s="523"/>
      <c r="AI21" s="523"/>
      <c r="AJ21" s="523"/>
      <c r="AK21" s="523"/>
      <c r="AL21" s="523"/>
      <c r="AM21" s="523"/>
      <c r="AN21" s="523"/>
      <c r="AO21" s="523"/>
      <c r="AP21" s="523"/>
      <c r="AQ21" s="523"/>
      <c r="AR21" s="523"/>
      <c r="AS21" s="523"/>
      <c r="AT21" s="523"/>
      <c r="AU21" s="523"/>
      <c r="AV21" s="523"/>
      <c r="AW21" s="523"/>
      <c r="AX21" s="523"/>
      <c r="AY21" s="523"/>
      <c r="AZ21" s="523"/>
      <c r="BA21" s="523"/>
      <c r="BB21" s="523"/>
      <c r="BC21" s="523"/>
      <c r="BD21" s="523"/>
      <c r="BE21" s="523"/>
      <c r="BF21" s="523"/>
      <c r="BG21" s="523"/>
      <c r="BH21" s="523"/>
      <c r="BI21" s="523"/>
      <c r="BJ21" s="523"/>
      <c r="BK21" s="523"/>
      <c r="BL21" s="523"/>
      <c r="BM21" s="523"/>
      <c r="BN21" s="523"/>
      <c r="BO21" s="523"/>
      <c r="BP21" s="523"/>
      <c r="BQ21" s="523"/>
      <c r="BR21" s="523"/>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14"/>
    </row>
    <row r="22" spans="2:163" ht="2.25" customHeight="1">
      <c r="B22" s="17"/>
      <c r="C22" s="39"/>
      <c r="D22" s="33"/>
      <c r="E22" s="33"/>
      <c r="F22" s="33"/>
      <c r="G22" s="33"/>
      <c r="H22" s="33"/>
      <c r="I22" s="33"/>
      <c r="J22" s="33"/>
      <c r="K22" s="33"/>
      <c r="L22" s="33"/>
      <c r="M22" s="33"/>
      <c r="N22" s="33"/>
      <c r="O22" s="33"/>
      <c r="P22" s="33"/>
      <c r="Q22" s="33"/>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14"/>
    </row>
    <row r="23" spans="2:163" ht="15" customHeight="1">
      <c r="B23" s="17"/>
      <c r="C23" s="40" t="s">
        <v>147</v>
      </c>
      <c r="D23" s="32"/>
      <c r="E23" s="32"/>
      <c r="F23" s="32"/>
      <c r="G23" s="32"/>
      <c r="H23" s="32"/>
      <c r="I23" s="32"/>
      <c r="J23" s="32"/>
      <c r="K23" s="32"/>
      <c r="L23" s="32"/>
      <c r="M23" s="32"/>
      <c r="N23" s="32"/>
      <c r="O23" s="32"/>
      <c r="P23" s="564" t="str">
        <f>IF(入力シート!D19="","",入力シート!D19)</f>
        <v/>
      </c>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U23" s="564"/>
      <c r="AV23" s="564"/>
      <c r="AW23" s="564"/>
      <c r="AX23" s="564"/>
      <c r="AY23" s="564"/>
      <c r="AZ23" s="564"/>
      <c r="BA23" s="564"/>
      <c r="BB23" s="564"/>
      <c r="BC23" s="564"/>
      <c r="BD23" s="564"/>
      <c r="BE23" s="564"/>
      <c r="BF23" s="564"/>
      <c r="BG23" s="564"/>
      <c r="BH23" s="564"/>
      <c r="BI23" s="564"/>
      <c r="BJ23" s="564"/>
      <c r="BK23" s="564"/>
      <c r="BL23" s="564"/>
      <c r="BM23" s="564"/>
      <c r="BN23" s="564"/>
      <c r="BO23" s="564"/>
      <c r="BP23" s="564"/>
      <c r="BQ23" s="564"/>
      <c r="BR23" s="564"/>
      <c r="BS23" s="564"/>
      <c r="BT23" s="564"/>
      <c r="BU23" s="224"/>
      <c r="BV23" s="7"/>
      <c r="BW23" s="7"/>
      <c r="BX23" s="7"/>
      <c r="BY23" s="7"/>
      <c r="BZ23" s="7"/>
      <c r="CA23" s="7"/>
      <c r="CB23" s="7"/>
      <c r="CC23" s="7"/>
      <c r="CD23" s="7"/>
      <c r="CE23" s="7"/>
      <c r="CF23" s="7"/>
      <c r="CG23" s="7"/>
      <c r="CH23" s="7"/>
      <c r="CI23" s="7"/>
      <c r="CJ23" s="7"/>
      <c r="CK23" s="594" t="s">
        <v>149</v>
      </c>
      <c r="CL23" s="594"/>
      <c r="CM23" s="594"/>
      <c r="CN23" s="594"/>
      <c r="CO23" s="594"/>
      <c r="CP23" s="594"/>
      <c r="CQ23" s="594"/>
      <c r="CR23" s="594"/>
      <c r="CS23" s="594"/>
      <c r="CT23" s="594"/>
      <c r="CU23" s="594"/>
      <c r="CV23" s="7"/>
      <c r="CW23" s="7"/>
      <c r="CX23" s="7"/>
      <c r="CY23" s="7"/>
      <c r="CZ23" s="7"/>
      <c r="DA23" s="7"/>
      <c r="DB23" s="490" t="str">
        <f>IF(入力シート!D21="","",入力シート!D21)</f>
        <v/>
      </c>
      <c r="DC23" s="490"/>
      <c r="DD23" s="490"/>
      <c r="DE23" s="490"/>
      <c r="DF23" s="490"/>
      <c r="DG23" s="490"/>
      <c r="DH23" s="490"/>
      <c r="DI23" s="490"/>
      <c r="DJ23" s="490"/>
      <c r="DK23" s="490"/>
      <c r="DL23" s="490"/>
      <c r="DM23" s="490"/>
      <c r="DN23" s="490"/>
      <c r="DO23" s="490"/>
      <c r="DP23" s="490"/>
      <c r="DQ23" s="490"/>
      <c r="DR23" s="490"/>
      <c r="DS23" s="490"/>
      <c r="DT23" s="490"/>
      <c r="DU23" s="490"/>
      <c r="DV23" s="490"/>
      <c r="DW23" s="490"/>
      <c r="DX23" s="490"/>
      <c r="DY23" s="490"/>
      <c r="DZ23" s="490"/>
      <c r="EA23" s="490"/>
      <c r="EB23" s="490"/>
      <c r="EC23" s="490"/>
      <c r="ED23" s="490"/>
      <c r="EE23" s="490"/>
      <c r="EF23" s="490"/>
      <c r="EG23" s="490"/>
      <c r="EH23" s="490"/>
      <c r="EI23" s="490"/>
      <c r="EJ23" s="290"/>
      <c r="EK23" s="290"/>
      <c r="EL23" s="290"/>
      <c r="EM23" s="290"/>
      <c r="EN23" s="290"/>
      <c r="EO23" s="290"/>
      <c r="EP23" s="290"/>
      <c r="EQ23" s="7"/>
      <c r="ER23" s="7"/>
      <c r="ES23" s="7"/>
      <c r="ET23" s="7"/>
      <c r="EU23" s="7"/>
      <c r="EV23" s="7"/>
      <c r="EW23" s="7"/>
      <c r="EX23" s="7"/>
      <c r="EY23" s="7"/>
      <c r="EZ23" s="7"/>
      <c r="FA23" s="7"/>
      <c r="FB23" s="7"/>
      <c r="FC23" s="7"/>
      <c r="FD23" s="7"/>
      <c r="FE23" s="7"/>
      <c r="FF23" s="7"/>
      <c r="FG23" s="14"/>
    </row>
    <row r="24" spans="2:163" ht="1.5" customHeight="1">
      <c r="B24" s="17"/>
      <c r="C24" s="39"/>
      <c r="D24" s="33"/>
      <c r="E24" s="33"/>
      <c r="F24" s="33"/>
      <c r="G24" s="33"/>
      <c r="H24" s="33"/>
      <c r="I24" s="33"/>
      <c r="J24" s="33"/>
      <c r="K24" s="33"/>
      <c r="L24" s="33"/>
      <c r="M24" s="33"/>
      <c r="N24" s="33"/>
      <c r="O24" s="33"/>
      <c r="P24" s="565"/>
      <c r="Q24" s="565"/>
      <c r="R24" s="565"/>
      <c r="S24" s="565"/>
      <c r="T24" s="565"/>
      <c r="U24" s="565"/>
      <c r="V24" s="565"/>
      <c r="W24" s="565"/>
      <c r="X24" s="565"/>
      <c r="Y24" s="565"/>
      <c r="Z24" s="565"/>
      <c r="AA24" s="565"/>
      <c r="AB24" s="565"/>
      <c r="AC24" s="565"/>
      <c r="AD24" s="565"/>
      <c r="AE24" s="565"/>
      <c r="AF24" s="565"/>
      <c r="AG24" s="565"/>
      <c r="AH24" s="565"/>
      <c r="AI24" s="565"/>
      <c r="AJ24" s="565"/>
      <c r="AK24" s="565"/>
      <c r="AL24" s="565"/>
      <c r="AM24" s="565"/>
      <c r="AN24" s="565"/>
      <c r="AO24" s="565"/>
      <c r="AP24" s="565"/>
      <c r="AQ24" s="565"/>
      <c r="AR24" s="565"/>
      <c r="AS24" s="565"/>
      <c r="AT24" s="565"/>
      <c r="AU24" s="565"/>
      <c r="AV24" s="565"/>
      <c r="AW24" s="565"/>
      <c r="AX24" s="565"/>
      <c r="AY24" s="565"/>
      <c r="AZ24" s="565"/>
      <c r="BA24" s="565"/>
      <c r="BB24" s="565"/>
      <c r="BC24" s="565"/>
      <c r="BD24" s="565"/>
      <c r="BE24" s="565"/>
      <c r="BF24" s="565"/>
      <c r="BG24" s="565"/>
      <c r="BH24" s="565"/>
      <c r="BI24" s="565"/>
      <c r="BJ24" s="565"/>
      <c r="BK24" s="565"/>
      <c r="BL24" s="565"/>
      <c r="BM24" s="565"/>
      <c r="BN24" s="565"/>
      <c r="BO24" s="565"/>
      <c r="BP24" s="565"/>
      <c r="BQ24" s="565"/>
      <c r="BR24" s="565"/>
      <c r="BS24" s="565"/>
      <c r="BT24" s="565"/>
      <c r="BU24" s="7"/>
      <c r="BV24" s="7"/>
      <c r="BW24" s="7"/>
      <c r="BX24" s="7"/>
      <c r="BY24" s="7"/>
      <c r="BZ24" s="7"/>
      <c r="CA24" s="7"/>
      <c r="CB24" s="7"/>
      <c r="CC24" s="7"/>
      <c r="CD24" s="7"/>
      <c r="CE24" s="7"/>
      <c r="CF24" s="7"/>
      <c r="CG24" s="7"/>
      <c r="CH24" s="7"/>
      <c r="CI24" s="7"/>
      <c r="CJ24" s="7"/>
      <c r="CK24" s="35"/>
      <c r="CL24" s="35"/>
      <c r="CM24" s="35"/>
      <c r="CN24" s="35"/>
      <c r="CO24" s="35"/>
      <c r="CP24" s="35"/>
      <c r="CQ24" s="35"/>
      <c r="CR24" s="35"/>
      <c r="CS24" s="35"/>
      <c r="CT24" s="35"/>
      <c r="CU24" s="35"/>
      <c r="CV24" s="15"/>
      <c r="CW24" s="15"/>
      <c r="CX24" s="15"/>
      <c r="CY24" s="15"/>
      <c r="CZ24" s="15"/>
      <c r="DA24" s="15"/>
      <c r="DB24" s="291"/>
      <c r="DC24" s="291"/>
      <c r="DD24" s="291"/>
      <c r="DE24" s="291"/>
      <c r="DF24" s="291"/>
      <c r="DG24" s="291"/>
      <c r="DH24" s="291"/>
      <c r="DI24" s="291"/>
      <c r="DJ24" s="291"/>
      <c r="DK24" s="291"/>
      <c r="DL24" s="291"/>
      <c r="DM24" s="291"/>
      <c r="DN24" s="291"/>
      <c r="DO24" s="291"/>
      <c r="DP24" s="291"/>
      <c r="DQ24" s="291"/>
      <c r="DR24" s="291"/>
      <c r="DS24" s="291"/>
      <c r="DT24" s="291"/>
      <c r="DU24" s="291"/>
      <c r="DV24" s="291"/>
      <c r="DW24" s="291"/>
      <c r="DX24" s="291"/>
      <c r="DY24" s="291"/>
      <c r="DZ24" s="291"/>
      <c r="EA24" s="291"/>
      <c r="EB24" s="291"/>
      <c r="EC24" s="291"/>
      <c r="ED24" s="291"/>
      <c r="EE24" s="291"/>
      <c r="EF24" s="291"/>
      <c r="EG24" s="291"/>
      <c r="EH24" s="291"/>
      <c r="EI24" s="291"/>
      <c r="EJ24" s="291"/>
      <c r="EK24" s="291"/>
      <c r="EL24" s="291"/>
      <c r="EM24" s="291"/>
      <c r="EN24" s="291"/>
      <c r="EO24" s="291"/>
      <c r="EP24" s="291"/>
      <c r="EQ24" s="15"/>
      <c r="ER24" s="7"/>
      <c r="ES24" s="7"/>
      <c r="ET24" s="7"/>
      <c r="EU24" s="7"/>
      <c r="EV24" s="7"/>
      <c r="EW24" s="7"/>
      <c r="EX24" s="7"/>
      <c r="EY24" s="7"/>
      <c r="EZ24" s="7"/>
      <c r="FA24" s="7"/>
      <c r="FB24" s="7"/>
      <c r="FC24" s="7"/>
      <c r="FD24" s="7"/>
      <c r="FE24" s="7"/>
      <c r="FF24" s="7"/>
      <c r="FG24" s="14"/>
    </row>
    <row r="25" spans="2:163" ht="15.75" customHeight="1">
      <c r="B25" s="17"/>
      <c r="C25" s="41" t="s">
        <v>148</v>
      </c>
      <c r="D25" s="34"/>
      <c r="E25" s="34"/>
      <c r="F25" s="34"/>
      <c r="G25" s="34"/>
      <c r="H25" s="34"/>
      <c r="I25" s="34"/>
      <c r="J25" s="34"/>
      <c r="K25" s="34"/>
      <c r="L25" s="34"/>
      <c r="M25" s="34"/>
      <c r="N25" s="34"/>
      <c r="O25" s="34"/>
      <c r="P25" s="564" t="str">
        <f>IF(入力シート!D20="","",入力シート!D20)</f>
        <v/>
      </c>
      <c r="Q25" s="564"/>
      <c r="R25" s="564"/>
      <c r="S25" s="564"/>
      <c r="T25" s="564"/>
      <c r="U25" s="564"/>
      <c r="V25" s="564"/>
      <c r="W25" s="564"/>
      <c r="X25" s="564"/>
      <c r="Y25" s="564"/>
      <c r="Z25" s="564"/>
      <c r="AA25" s="564"/>
      <c r="AB25" s="564"/>
      <c r="AC25" s="564"/>
      <c r="AD25" s="564"/>
      <c r="AE25" s="564"/>
      <c r="AF25" s="564"/>
      <c r="AG25" s="564"/>
      <c r="AH25" s="564"/>
      <c r="AI25" s="564"/>
      <c r="AJ25" s="564"/>
      <c r="AK25" s="564"/>
      <c r="AL25" s="564"/>
      <c r="AM25" s="564"/>
      <c r="AN25" s="564"/>
      <c r="AO25" s="564"/>
      <c r="AP25" s="564"/>
      <c r="AQ25" s="564"/>
      <c r="AR25" s="564"/>
      <c r="AS25" s="564"/>
      <c r="AT25" s="564"/>
      <c r="AU25" s="564"/>
      <c r="AV25" s="564"/>
      <c r="AW25" s="564"/>
      <c r="AX25" s="564"/>
      <c r="AY25" s="564"/>
      <c r="AZ25" s="564"/>
      <c r="BA25" s="564"/>
      <c r="BB25" s="564"/>
      <c r="BC25" s="564"/>
      <c r="BD25" s="564"/>
      <c r="BE25" s="564"/>
      <c r="BF25" s="564"/>
      <c r="BG25" s="564"/>
      <c r="BH25" s="564"/>
      <c r="BI25" s="564"/>
      <c r="BJ25" s="564"/>
      <c r="BK25" s="564"/>
      <c r="BL25" s="564"/>
      <c r="BM25" s="564"/>
      <c r="BN25" s="564"/>
      <c r="BO25" s="564"/>
      <c r="BP25" s="564"/>
      <c r="BQ25" s="564"/>
      <c r="BR25" s="564"/>
      <c r="BS25" s="564"/>
      <c r="BT25" s="564"/>
      <c r="BU25" s="7"/>
      <c r="BV25" s="7"/>
      <c r="BW25" s="7"/>
      <c r="BX25" s="7"/>
      <c r="BY25" s="7"/>
      <c r="BZ25" s="7"/>
      <c r="CA25" s="7"/>
      <c r="CB25" s="7"/>
      <c r="CC25" s="7"/>
      <c r="CD25" s="7"/>
      <c r="CE25" s="7"/>
      <c r="CF25" s="7"/>
      <c r="CG25" s="7"/>
      <c r="CH25" s="7"/>
      <c r="CI25" s="7"/>
      <c r="CJ25" s="7"/>
      <c r="CK25" s="594" t="s">
        <v>150</v>
      </c>
      <c r="CL25" s="594"/>
      <c r="CM25" s="594"/>
      <c r="CN25" s="594"/>
      <c r="CO25" s="594"/>
      <c r="CP25" s="594"/>
      <c r="CQ25" s="594"/>
      <c r="CR25" s="594"/>
      <c r="CS25" s="594"/>
      <c r="CT25" s="594"/>
      <c r="CU25" s="594"/>
      <c r="CV25" s="7"/>
      <c r="CW25" s="7"/>
      <c r="CX25" s="7"/>
      <c r="CY25" s="7"/>
      <c r="CZ25" s="7"/>
      <c r="DA25" s="7"/>
      <c r="DB25" s="631" t="str">
        <f>IF(入力シート!D22="","",入力シート!D22)</f>
        <v/>
      </c>
      <c r="DC25" s="631"/>
      <c r="DD25" s="631"/>
      <c r="DE25" s="631"/>
      <c r="DF25" s="631"/>
      <c r="DG25" s="631"/>
      <c r="DH25" s="631"/>
      <c r="DI25" s="631"/>
      <c r="DJ25" s="631"/>
      <c r="DK25" s="631"/>
      <c r="DL25" s="631"/>
      <c r="DM25" s="631"/>
      <c r="DN25" s="631"/>
      <c r="DO25" s="631"/>
      <c r="DP25" s="631"/>
      <c r="DQ25" s="631"/>
      <c r="DR25" s="631"/>
      <c r="DS25" s="631"/>
      <c r="DT25" s="631"/>
      <c r="DU25" s="631"/>
      <c r="DV25" s="631"/>
      <c r="DW25" s="631"/>
      <c r="DX25" s="631"/>
      <c r="DY25" s="631"/>
      <c r="DZ25" s="631"/>
      <c r="EA25" s="631"/>
      <c r="EB25" s="631"/>
      <c r="EC25" s="631"/>
      <c r="ED25" s="631"/>
      <c r="EE25" s="631"/>
      <c r="EF25" s="631"/>
      <c r="EG25" s="631"/>
      <c r="EH25" s="631"/>
      <c r="EI25" s="631"/>
      <c r="EJ25" s="631"/>
      <c r="EK25" s="631"/>
      <c r="EL25" s="631"/>
      <c r="EM25" s="631"/>
      <c r="EN25" s="631"/>
      <c r="EO25" s="631"/>
      <c r="EP25" s="631"/>
      <c r="EQ25" s="7"/>
      <c r="ER25" s="7"/>
      <c r="ES25" s="7"/>
      <c r="ET25" s="7"/>
      <c r="EU25" s="7"/>
      <c r="EV25" s="7"/>
      <c r="EW25" s="7"/>
      <c r="EX25" s="7"/>
      <c r="EY25" s="7"/>
      <c r="EZ25" s="7"/>
      <c r="FA25" s="7"/>
      <c r="FB25" s="7"/>
      <c r="FC25" s="7"/>
      <c r="FD25" s="7"/>
      <c r="FE25" s="7"/>
      <c r="FF25" s="7"/>
      <c r="FG25" s="14"/>
    </row>
    <row r="26" spans="2:163" ht="0.75" customHeight="1">
      <c r="B26" s="17"/>
      <c r="C26" s="15"/>
      <c r="D26" s="15"/>
      <c r="E26" s="15"/>
      <c r="F26" s="15"/>
      <c r="G26" s="15"/>
      <c r="H26" s="15"/>
      <c r="I26" s="15"/>
      <c r="J26" s="15"/>
      <c r="K26" s="15"/>
      <c r="L26" s="15"/>
      <c r="M26" s="15"/>
      <c r="N26" s="15"/>
      <c r="O26" s="1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565"/>
      <c r="AV26" s="565"/>
      <c r="AW26" s="565"/>
      <c r="AX26" s="565"/>
      <c r="AY26" s="565"/>
      <c r="AZ26" s="565"/>
      <c r="BA26" s="565"/>
      <c r="BB26" s="565"/>
      <c r="BC26" s="565"/>
      <c r="BD26" s="565"/>
      <c r="BE26" s="565"/>
      <c r="BF26" s="565"/>
      <c r="BG26" s="565"/>
      <c r="BH26" s="565"/>
      <c r="BI26" s="565"/>
      <c r="BJ26" s="565"/>
      <c r="BK26" s="565"/>
      <c r="BL26" s="565"/>
      <c r="BM26" s="565"/>
      <c r="BN26" s="565"/>
      <c r="BO26" s="565"/>
      <c r="BP26" s="565"/>
      <c r="BQ26" s="565"/>
      <c r="BR26" s="565"/>
      <c r="BS26" s="565"/>
      <c r="BT26" s="565"/>
      <c r="BU26" s="7"/>
      <c r="BV26" s="7"/>
      <c r="BW26" s="7"/>
      <c r="BX26" s="7"/>
      <c r="BY26" s="7"/>
      <c r="BZ26" s="7"/>
      <c r="CA26" s="7"/>
      <c r="CB26" s="7"/>
      <c r="CC26" s="7"/>
      <c r="CD26" s="7"/>
      <c r="CE26" s="7"/>
      <c r="CF26" s="7"/>
      <c r="CG26" s="7"/>
      <c r="CH26" s="7"/>
      <c r="CI26" s="7"/>
      <c r="CJ26" s="7"/>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7"/>
      <c r="ES26" s="7"/>
      <c r="ET26" s="7"/>
      <c r="EU26" s="7"/>
      <c r="EV26" s="7"/>
      <c r="EW26" s="7"/>
      <c r="EX26" s="7"/>
      <c r="EY26" s="7"/>
      <c r="EZ26" s="7"/>
      <c r="FA26" s="7"/>
      <c r="FB26" s="7"/>
      <c r="FC26" s="7"/>
      <c r="FD26" s="7"/>
      <c r="FE26" s="7"/>
      <c r="FF26" s="7"/>
      <c r="FG26" s="14"/>
    </row>
    <row r="27" spans="2:163" ht="5.25" customHeight="1" thickBot="1">
      <c r="B27" s="8"/>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10"/>
    </row>
    <row r="28" spans="2:163" ht="5.25" customHeight="1">
      <c r="B28" s="566" t="s">
        <v>108</v>
      </c>
      <c r="C28" s="603"/>
      <c r="D28" s="567"/>
      <c r="E28" s="567"/>
      <c r="F28" s="567"/>
      <c r="G28" s="567"/>
      <c r="H28" s="567"/>
      <c r="I28" s="568"/>
      <c r="J28" s="47"/>
      <c r="K28" s="48"/>
      <c r="L28" s="48"/>
      <c r="M28" s="48"/>
      <c r="N28" s="48"/>
      <c r="O28" s="48"/>
      <c r="P28" s="48"/>
      <c r="Q28" s="48" t="str">
        <f>IF(入力シート!D24="","",入力シート!D24)</f>
        <v/>
      </c>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9"/>
      <c r="AQ28" s="566" t="s">
        <v>110</v>
      </c>
      <c r="AR28" s="567"/>
      <c r="AS28" s="567"/>
      <c r="AT28" s="567"/>
      <c r="AU28" s="567"/>
      <c r="AV28" s="567"/>
      <c r="AW28" s="567"/>
      <c r="AX28" s="567"/>
      <c r="AY28" s="567"/>
      <c r="AZ28" s="567"/>
      <c r="BA28" s="567"/>
      <c r="BB28" s="567"/>
      <c r="BC28" s="567"/>
      <c r="BD28" s="567"/>
      <c r="BE28" s="567"/>
      <c r="BF28" s="567"/>
      <c r="BG28" s="567"/>
      <c r="BH28" s="567"/>
      <c r="BI28" s="567"/>
      <c r="BJ28" s="567"/>
      <c r="BK28" s="567"/>
      <c r="BL28" s="567"/>
      <c r="BM28" s="567"/>
      <c r="BN28" s="567"/>
      <c r="BO28" s="567"/>
      <c r="BP28" s="567"/>
      <c r="BQ28" s="567"/>
      <c r="BR28" s="567"/>
      <c r="BS28" s="567"/>
      <c r="BT28" s="567"/>
      <c r="BU28" s="567"/>
      <c r="BV28" s="567"/>
      <c r="BW28" s="567"/>
      <c r="BX28" s="567"/>
      <c r="BY28" s="568"/>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13"/>
    </row>
    <row r="29" spans="2:163" ht="11.25" customHeight="1">
      <c r="B29" s="569"/>
      <c r="C29" s="570"/>
      <c r="D29" s="570"/>
      <c r="E29" s="570"/>
      <c r="F29" s="570"/>
      <c r="G29" s="570"/>
      <c r="H29" s="570"/>
      <c r="I29" s="571"/>
      <c r="J29" s="50"/>
      <c r="K29" s="51"/>
      <c r="L29" s="51"/>
      <c r="M29" s="51"/>
      <c r="N29" s="51"/>
      <c r="O29" s="51"/>
      <c r="P29" s="505" t="str">
        <f>IF(入力シート!D24="","",入力シート!D24)</f>
        <v/>
      </c>
      <c r="Q29" s="505"/>
      <c r="R29" s="505"/>
      <c r="S29" s="505"/>
      <c r="T29" s="505"/>
      <c r="U29" s="505"/>
      <c r="V29" s="505"/>
      <c r="W29" s="505"/>
      <c r="X29" s="505"/>
      <c r="Y29" s="505"/>
      <c r="Z29" s="505"/>
      <c r="AA29" s="505"/>
      <c r="AB29" s="505"/>
      <c r="AC29" s="505"/>
      <c r="AD29" s="505"/>
      <c r="AE29" s="505"/>
      <c r="AF29" s="505"/>
      <c r="AG29" s="505"/>
      <c r="AH29" s="505"/>
      <c r="AI29" s="505"/>
      <c r="AJ29" s="505"/>
      <c r="AK29" s="51"/>
      <c r="AL29" s="51"/>
      <c r="AM29" s="51"/>
      <c r="AN29" s="51"/>
      <c r="AO29" s="51"/>
      <c r="AP29" s="52"/>
      <c r="AQ29" s="569"/>
      <c r="AR29" s="570"/>
      <c r="AS29" s="570"/>
      <c r="AT29" s="570"/>
      <c r="AU29" s="570"/>
      <c r="AV29" s="570"/>
      <c r="AW29" s="570"/>
      <c r="AX29" s="570"/>
      <c r="AY29" s="570"/>
      <c r="AZ29" s="570"/>
      <c r="BA29" s="570"/>
      <c r="BB29" s="570"/>
      <c r="BC29" s="570"/>
      <c r="BD29" s="570"/>
      <c r="BE29" s="570"/>
      <c r="BF29" s="570"/>
      <c r="BG29" s="570"/>
      <c r="BH29" s="570"/>
      <c r="BI29" s="570"/>
      <c r="BJ29" s="570"/>
      <c r="BK29" s="570"/>
      <c r="BL29" s="570"/>
      <c r="BM29" s="570"/>
      <c r="BN29" s="570"/>
      <c r="BO29" s="570"/>
      <c r="BP29" s="570"/>
      <c r="BQ29" s="570"/>
      <c r="BR29" s="570"/>
      <c r="BS29" s="570"/>
      <c r="BT29" s="570"/>
      <c r="BU29" s="570"/>
      <c r="BV29" s="570"/>
      <c r="BW29" s="570"/>
      <c r="BX29" s="570"/>
      <c r="BY29" s="571"/>
      <c r="BZ29" s="7"/>
      <c r="CA29" s="7"/>
      <c r="CB29" s="7"/>
      <c r="CC29" s="506" t="str">
        <f>IF(Sheet1!A25=TRUE,"✔","")</f>
        <v/>
      </c>
      <c r="CD29" s="513"/>
      <c r="CE29" s="513"/>
      <c r="CF29" s="513"/>
      <c r="CG29" s="513"/>
      <c r="CH29" s="507"/>
      <c r="CI29" s="7"/>
      <c r="CJ29" s="7"/>
      <c r="CK29" s="26" t="s">
        <v>151</v>
      </c>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11"/>
      <c r="DU29" s="506" t="str">
        <f>IF(Sheet1!B25=TRUE,"✔","")</f>
        <v/>
      </c>
      <c r="DV29" s="507"/>
      <c r="DW29" s="7"/>
      <c r="DX29" s="7"/>
      <c r="DY29" s="26" t="s">
        <v>152</v>
      </c>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14"/>
    </row>
    <row r="30" spans="2:163" ht="5.25" customHeight="1" thickBot="1">
      <c r="B30" s="572"/>
      <c r="C30" s="573"/>
      <c r="D30" s="573"/>
      <c r="E30" s="573"/>
      <c r="F30" s="573"/>
      <c r="G30" s="573"/>
      <c r="H30" s="573"/>
      <c r="I30" s="574"/>
      <c r="J30" s="53"/>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5"/>
      <c r="AQ30" s="572"/>
      <c r="AR30" s="573"/>
      <c r="AS30" s="573"/>
      <c r="AT30" s="573"/>
      <c r="AU30" s="573"/>
      <c r="AV30" s="573"/>
      <c r="AW30" s="573"/>
      <c r="AX30" s="573"/>
      <c r="AY30" s="573"/>
      <c r="AZ30" s="573"/>
      <c r="BA30" s="573"/>
      <c r="BB30" s="573"/>
      <c r="BC30" s="573"/>
      <c r="BD30" s="573"/>
      <c r="BE30" s="573"/>
      <c r="BF30" s="573"/>
      <c r="BG30" s="573"/>
      <c r="BH30" s="573"/>
      <c r="BI30" s="573"/>
      <c r="BJ30" s="573"/>
      <c r="BK30" s="573"/>
      <c r="BL30" s="573"/>
      <c r="BM30" s="573"/>
      <c r="BN30" s="573"/>
      <c r="BO30" s="573"/>
      <c r="BP30" s="573"/>
      <c r="BQ30" s="573"/>
      <c r="BR30" s="573"/>
      <c r="BS30" s="573"/>
      <c r="BT30" s="573"/>
      <c r="BU30" s="573"/>
      <c r="BV30" s="573"/>
      <c r="BW30" s="573"/>
      <c r="BX30" s="573"/>
      <c r="BY30" s="574"/>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10"/>
    </row>
    <row r="31" spans="2:163" ht="6.75" customHeight="1">
      <c r="B31" s="612" t="s">
        <v>109</v>
      </c>
      <c r="C31" s="613"/>
      <c r="D31" s="567"/>
      <c r="E31" s="567"/>
      <c r="F31" s="567"/>
      <c r="G31" s="567"/>
      <c r="H31" s="567"/>
      <c r="I31" s="568"/>
      <c r="J31" s="17"/>
      <c r="K31" s="7"/>
      <c r="L31" s="7"/>
      <c r="M31" s="7"/>
      <c r="N31" s="7"/>
      <c r="O31" s="7"/>
      <c r="P31" s="7"/>
      <c r="Q31" s="7"/>
      <c r="R31" s="7"/>
      <c r="S31" s="14"/>
      <c r="T31" s="614" t="s">
        <v>105</v>
      </c>
      <c r="U31" s="615"/>
      <c r="V31" s="615"/>
      <c r="W31" s="615"/>
      <c r="X31" s="615"/>
      <c r="Y31" s="615"/>
      <c r="Z31" s="616"/>
      <c r="AA31" s="1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559" t="s">
        <v>132</v>
      </c>
      <c r="DK31" s="559"/>
      <c r="DL31" s="559"/>
      <c r="DM31" s="559"/>
      <c r="DN31" s="559"/>
      <c r="DO31" s="559"/>
      <c r="DP31" s="559"/>
      <c r="DQ31" s="559"/>
      <c r="DR31" s="559"/>
      <c r="DS31" s="559"/>
      <c r="DT31" s="559"/>
      <c r="DU31" s="559"/>
      <c r="DV31" s="559"/>
      <c r="DW31" s="559"/>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13"/>
    </row>
    <row r="32" spans="2:163" ht="11.25" customHeight="1">
      <c r="B32" s="569"/>
      <c r="C32" s="570"/>
      <c r="D32" s="570"/>
      <c r="E32" s="570"/>
      <c r="F32" s="570"/>
      <c r="G32" s="570"/>
      <c r="H32" s="570"/>
      <c r="I32" s="571"/>
      <c r="J32" s="17"/>
      <c r="K32" s="7"/>
      <c r="L32" s="7"/>
      <c r="M32" s="506" t="str">
        <f>IF(Sheet1!A26=TRUE,"✔","")</f>
        <v/>
      </c>
      <c r="N32" s="513"/>
      <c r="O32" s="507"/>
      <c r="P32" s="7"/>
      <c r="Q32" s="26" t="s">
        <v>106</v>
      </c>
      <c r="R32" s="7"/>
      <c r="S32" s="14"/>
      <c r="T32" s="617"/>
      <c r="U32" s="618"/>
      <c r="V32" s="618"/>
      <c r="W32" s="618"/>
      <c r="X32" s="618"/>
      <c r="Y32" s="618"/>
      <c r="Z32" s="619"/>
      <c r="AA32" s="17"/>
      <c r="AB32" s="506" t="str">
        <f>IF(Sheet1!A27=TRUE,"✔","")</f>
        <v/>
      </c>
      <c r="AC32" s="507"/>
      <c r="AD32" s="7"/>
      <c r="AE32" s="508" t="s">
        <v>127</v>
      </c>
      <c r="AF32" s="508"/>
      <c r="AG32" s="508"/>
      <c r="AH32" s="508"/>
      <c r="AI32" s="508"/>
      <c r="AJ32" s="508"/>
      <c r="AK32" s="7"/>
      <c r="AL32" s="7"/>
      <c r="AM32" s="7"/>
      <c r="AN32" s="506" t="str">
        <f>IF(Sheet1!B27=TRUE,"✔","")</f>
        <v/>
      </c>
      <c r="AO32" s="513"/>
      <c r="AP32" s="513"/>
      <c r="AQ32" s="507"/>
      <c r="AR32" s="7"/>
      <c r="AS32" s="7"/>
      <c r="AT32" s="550" t="s">
        <v>129</v>
      </c>
      <c r="AU32" s="550"/>
      <c r="AV32" s="550"/>
      <c r="AW32" s="550"/>
      <c r="AX32" s="550"/>
      <c r="AY32" s="550"/>
      <c r="AZ32" s="550"/>
      <c r="BA32" s="550"/>
      <c r="BB32" s="550"/>
      <c r="BC32" s="550"/>
      <c r="BD32" s="7"/>
      <c r="BE32" s="7"/>
      <c r="BF32" s="506" t="str">
        <f>IF(Sheet1!C27=TRUE,"✔","")</f>
        <v/>
      </c>
      <c r="BG32" s="513"/>
      <c r="BH32" s="513"/>
      <c r="BI32" s="513"/>
      <c r="BJ32" s="513"/>
      <c r="BK32" s="507"/>
      <c r="BL32" s="29"/>
      <c r="BM32" s="551" t="s">
        <v>99</v>
      </c>
      <c r="BN32" s="551"/>
      <c r="BO32" s="551"/>
      <c r="BP32" s="551"/>
      <c r="BQ32" s="551"/>
      <c r="BR32" s="551"/>
      <c r="BS32" s="551"/>
      <c r="BT32" s="551"/>
      <c r="BU32" s="551"/>
      <c r="BV32" s="59"/>
      <c r="BW32" s="7"/>
      <c r="BX32" s="7"/>
      <c r="BY32" s="7"/>
      <c r="BZ32" s="7"/>
      <c r="CA32" s="7"/>
      <c r="CB32" s="506" t="str">
        <f>IF(Sheet1!D27=TRUE,"✔","")</f>
        <v/>
      </c>
      <c r="CC32" s="513"/>
      <c r="CD32" s="513"/>
      <c r="CE32" s="513"/>
      <c r="CF32" s="507"/>
      <c r="CG32" s="7"/>
      <c r="CH32" s="7"/>
      <c r="CI32" s="7"/>
      <c r="CJ32" s="7"/>
      <c r="CK32" s="508" t="s">
        <v>131</v>
      </c>
      <c r="CL32" s="523"/>
      <c r="CM32" s="523"/>
      <c r="CN32" s="523"/>
      <c r="CO32" s="523"/>
      <c r="CP32" s="523"/>
      <c r="CQ32" s="523"/>
      <c r="CR32" s="523"/>
      <c r="CS32" s="523"/>
      <c r="CT32" s="523"/>
      <c r="CU32" s="523"/>
      <c r="CV32" s="523"/>
      <c r="CW32" s="523"/>
      <c r="CX32" s="523"/>
      <c r="CY32" s="523"/>
      <c r="CZ32" s="523"/>
      <c r="DA32" s="523"/>
      <c r="DB32" s="523"/>
      <c r="DC32" s="7"/>
      <c r="DD32" s="506" t="str">
        <f>IF(Sheet1!A28=TRUE,"✔","")</f>
        <v/>
      </c>
      <c r="DE32" s="513"/>
      <c r="DF32" s="507"/>
      <c r="DG32" s="7"/>
      <c r="DH32" s="7"/>
      <c r="DI32" s="7"/>
      <c r="DJ32" s="560"/>
      <c r="DK32" s="560"/>
      <c r="DL32" s="560"/>
      <c r="DM32" s="560"/>
      <c r="DN32" s="560"/>
      <c r="DO32" s="560"/>
      <c r="DP32" s="560"/>
      <c r="DQ32" s="560"/>
      <c r="DR32" s="560"/>
      <c r="DS32" s="560"/>
      <c r="DT32" s="560"/>
      <c r="DU32" s="560"/>
      <c r="DV32" s="560"/>
      <c r="DW32" s="560"/>
      <c r="DX32" s="7"/>
      <c r="DY32" s="7"/>
      <c r="DZ32" s="506" t="str">
        <f>IF(Sheet1!B28=TRUE,"✔","")</f>
        <v/>
      </c>
      <c r="EA32" s="513"/>
      <c r="EB32" s="513"/>
      <c r="EC32" s="513"/>
      <c r="ED32" s="507"/>
      <c r="EE32" s="7"/>
      <c r="EF32" s="7"/>
      <c r="EG32" s="7"/>
      <c r="EH32" s="26" t="s">
        <v>134</v>
      </c>
      <c r="EI32" s="7"/>
      <c r="EJ32" s="7"/>
      <c r="EK32" s="7"/>
      <c r="EL32" s="7"/>
      <c r="EM32" s="7"/>
      <c r="EN32" s="7"/>
      <c r="EO32" s="7"/>
      <c r="EP32" s="7"/>
      <c r="EQ32" s="7"/>
      <c r="ER32" s="7"/>
      <c r="ES32" s="506" t="str">
        <f>IF(Sheet1!C28=TRUE,"✔","")</f>
        <v/>
      </c>
      <c r="ET32" s="513"/>
      <c r="EU32" s="507"/>
      <c r="EV32" s="7"/>
      <c r="EW32" s="550" t="s">
        <v>135</v>
      </c>
      <c r="EX32" s="550"/>
      <c r="EY32" s="550"/>
      <c r="EZ32" s="550"/>
      <c r="FA32" s="550"/>
      <c r="FB32" s="550"/>
      <c r="FC32" s="550"/>
      <c r="FD32" s="550"/>
      <c r="FE32" s="550"/>
      <c r="FF32" s="550"/>
      <c r="FG32" s="14"/>
    </row>
    <row r="33" spans="2:163" ht="5.25" customHeight="1">
      <c r="B33" s="569"/>
      <c r="C33" s="570"/>
      <c r="D33" s="570"/>
      <c r="E33" s="570"/>
      <c r="F33" s="570"/>
      <c r="G33" s="570"/>
      <c r="H33" s="570"/>
      <c r="I33" s="571"/>
      <c r="J33" s="17"/>
      <c r="K33" s="7"/>
      <c r="L33" s="7"/>
      <c r="M33" s="226"/>
      <c r="N33" s="226"/>
      <c r="O33" s="226"/>
      <c r="P33" s="7"/>
      <c r="Q33" s="7"/>
      <c r="R33" s="7"/>
      <c r="S33" s="14"/>
      <c r="T33" s="617"/>
      <c r="U33" s="618"/>
      <c r="V33" s="618"/>
      <c r="W33" s="618"/>
      <c r="X33" s="618"/>
      <c r="Y33" s="618"/>
      <c r="Z33" s="619"/>
      <c r="AA33" s="17"/>
      <c r="AB33" s="226"/>
      <c r="AC33" s="226"/>
      <c r="AD33" s="7"/>
      <c r="AE33" s="7"/>
      <c r="AF33" s="7"/>
      <c r="AG33" s="7"/>
      <c r="AH33" s="7"/>
      <c r="AI33" s="7"/>
      <c r="AJ33" s="7"/>
      <c r="AK33" s="7"/>
      <c r="AL33" s="7"/>
      <c r="AM33" s="7"/>
      <c r="AN33" s="226"/>
      <c r="AO33" s="226"/>
      <c r="AP33" s="226"/>
      <c r="AQ33" s="226"/>
      <c r="AR33" s="7"/>
      <c r="AS33" s="7"/>
      <c r="AT33" s="7"/>
      <c r="AU33" s="7"/>
      <c r="AV33" s="7"/>
      <c r="AW33" s="7"/>
      <c r="AX33" s="7"/>
      <c r="AY33" s="7"/>
      <c r="AZ33" s="7"/>
      <c r="BA33" s="7"/>
      <c r="BB33" s="7"/>
      <c r="BC33" s="7"/>
      <c r="BD33" s="7"/>
      <c r="BE33" s="7"/>
      <c r="BF33" s="226"/>
      <c r="BG33" s="226"/>
      <c r="BH33" s="226"/>
      <c r="BI33" s="226"/>
      <c r="BJ33" s="226"/>
      <c r="BK33" s="226"/>
      <c r="BL33" s="7"/>
      <c r="BM33" s="7"/>
      <c r="BN33" s="7"/>
      <c r="BO33" s="7"/>
      <c r="BP33" s="7"/>
      <c r="BQ33" s="7"/>
      <c r="BR33" s="7"/>
      <c r="BS33" s="7"/>
      <c r="BT33" s="7"/>
      <c r="BU33" s="7"/>
      <c r="BV33" s="7"/>
      <c r="BW33" s="7"/>
      <c r="BX33" s="7"/>
      <c r="BY33" s="7"/>
      <c r="BZ33" s="7"/>
      <c r="CA33" s="7"/>
      <c r="CB33" s="226"/>
      <c r="CC33" s="226"/>
      <c r="CD33" s="226"/>
      <c r="CE33" s="226"/>
      <c r="CF33" s="226"/>
      <c r="CG33" s="7"/>
      <c r="CH33" s="7"/>
      <c r="CI33" s="7"/>
      <c r="CJ33" s="7"/>
      <c r="CK33" s="7"/>
      <c r="CL33" s="7"/>
      <c r="CM33" s="7"/>
      <c r="CN33" s="7"/>
      <c r="CO33" s="7"/>
      <c r="CP33" s="7"/>
      <c r="CQ33" s="7"/>
      <c r="CR33" s="7"/>
      <c r="CS33" s="7"/>
      <c r="CT33" s="7"/>
      <c r="CU33" s="7"/>
      <c r="CV33" s="7"/>
      <c r="CW33" s="7"/>
      <c r="CX33" s="7"/>
      <c r="CY33" s="7"/>
      <c r="CZ33" s="7"/>
      <c r="DA33" s="7"/>
      <c r="DB33" s="7"/>
      <c r="DC33" s="7"/>
      <c r="DD33" s="226"/>
      <c r="DE33" s="226"/>
      <c r="DF33" s="226"/>
      <c r="DG33" s="7"/>
      <c r="DH33" s="7"/>
      <c r="DI33" s="7"/>
      <c r="DJ33" s="560"/>
      <c r="DK33" s="560"/>
      <c r="DL33" s="560"/>
      <c r="DM33" s="560"/>
      <c r="DN33" s="560"/>
      <c r="DO33" s="560"/>
      <c r="DP33" s="560"/>
      <c r="DQ33" s="560"/>
      <c r="DR33" s="560"/>
      <c r="DS33" s="560"/>
      <c r="DT33" s="560"/>
      <c r="DU33" s="560"/>
      <c r="DV33" s="560"/>
      <c r="DW33" s="560"/>
      <c r="DX33" s="7"/>
      <c r="DY33" s="7"/>
      <c r="DZ33" s="226"/>
      <c r="EA33" s="226"/>
      <c r="EB33" s="226"/>
      <c r="EC33" s="226"/>
      <c r="ED33" s="226"/>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14"/>
    </row>
    <row r="34" spans="2:163" ht="3.75" customHeight="1">
      <c r="B34" s="569"/>
      <c r="C34" s="570"/>
      <c r="D34" s="570"/>
      <c r="E34" s="570"/>
      <c r="F34" s="570"/>
      <c r="G34" s="570"/>
      <c r="H34" s="570"/>
      <c r="I34" s="571"/>
      <c r="J34" s="17"/>
      <c r="K34" s="7"/>
      <c r="L34" s="7"/>
      <c r="M34" s="226"/>
      <c r="N34" s="226"/>
      <c r="O34" s="226"/>
      <c r="P34" s="7"/>
      <c r="Q34" s="7"/>
      <c r="R34" s="7"/>
      <c r="S34" s="14"/>
      <c r="T34" s="617"/>
      <c r="U34" s="618"/>
      <c r="V34" s="618"/>
      <c r="W34" s="618"/>
      <c r="X34" s="618"/>
      <c r="Y34" s="618"/>
      <c r="Z34" s="619"/>
      <c r="AA34" s="17"/>
      <c r="AB34" s="226"/>
      <c r="AC34" s="226"/>
      <c r="AD34" s="7"/>
      <c r="AE34" s="7"/>
      <c r="AF34" s="7"/>
      <c r="AG34" s="7"/>
      <c r="AH34" s="7"/>
      <c r="AI34" s="7"/>
      <c r="AJ34" s="7"/>
      <c r="AK34" s="7"/>
      <c r="AL34" s="7"/>
      <c r="AM34" s="7"/>
      <c r="AN34" s="226"/>
      <c r="AO34" s="226"/>
      <c r="AP34" s="226"/>
      <c r="AQ34" s="226"/>
      <c r="AR34" s="7"/>
      <c r="AS34" s="7"/>
      <c r="AT34" s="7"/>
      <c r="AU34" s="7"/>
      <c r="AV34" s="7"/>
      <c r="AW34" s="7"/>
      <c r="AX34" s="7"/>
      <c r="AY34" s="7"/>
      <c r="AZ34" s="7"/>
      <c r="BA34" s="7"/>
      <c r="BB34" s="7"/>
      <c r="BC34" s="7"/>
      <c r="BD34" s="7"/>
      <c r="BE34" s="7"/>
      <c r="BF34" s="226"/>
      <c r="BG34" s="226"/>
      <c r="BH34" s="226"/>
      <c r="BI34" s="226"/>
      <c r="BJ34" s="226"/>
      <c r="BK34" s="226"/>
      <c r="BL34" s="7"/>
      <c r="BM34" s="552" t="s">
        <v>241</v>
      </c>
      <c r="BN34" s="552"/>
      <c r="BO34" s="552"/>
      <c r="BP34" s="552"/>
      <c r="BQ34" s="552"/>
      <c r="BR34" s="552"/>
      <c r="BS34" s="552"/>
      <c r="BT34" s="552"/>
      <c r="BU34" s="552"/>
      <c r="BV34" s="60"/>
      <c r="BW34" s="91"/>
      <c r="BX34" s="91"/>
      <c r="BY34" s="91"/>
      <c r="BZ34" s="91"/>
      <c r="CA34" s="91"/>
      <c r="CB34" s="226"/>
      <c r="CC34" s="226"/>
      <c r="CD34" s="226"/>
      <c r="CE34" s="226"/>
      <c r="CF34" s="226"/>
      <c r="CG34" s="7"/>
      <c r="CH34" s="7"/>
      <c r="CI34" s="7"/>
      <c r="CJ34" s="7"/>
      <c r="CK34" s="554" t="s">
        <v>243</v>
      </c>
      <c r="CL34" s="554"/>
      <c r="CM34" s="554"/>
      <c r="CN34" s="554"/>
      <c r="CO34" s="554"/>
      <c r="CP34" s="554"/>
      <c r="CQ34" s="554"/>
      <c r="CR34" s="554"/>
      <c r="CS34" s="554"/>
      <c r="CT34" s="554"/>
      <c r="CU34" s="554"/>
      <c r="CV34" s="554"/>
      <c r="CW34" s="554"/>
      <c r="CX34" s="554"/>
      <c r="CY34" s="554"/>
      <c r="CZ34" s="554"/>
      <c r="DA34" s="554"/>
      <c r="DB34" s="554"/>
      <c r="DC34" s="7"/>
      <c r="DD34" s="226"/>
      <c r="DE34" s="226"/>
      <c r="DF34" s="226"/>
      <c r="DG34" s="7"/>
      <c r="DH34" s="7"/>
      <c r="DI34" s="7"/>
      <c r="DJ34" s="560"/>
      <c r="DK34" s="560"/>
      <c r="DL34" s="560"/>
      <c r="DM34" s="560"/>
      <c r="DN34" s="560"/>
      <c r="DO34" s="560"/>
      <c r="DP34" s="560"/>
      <c r="DQ34" s="560"/>
      <c r="DR34" s="560"/>
      <c r="DS34" s="560"/>
      <c r="DT34" s="560"/>
      <c r="DU34" s="560"/>
      <c r="DV34" s="560"/>
      <c r="DW34" s="560"/>
      <c r="DX34" s="7"/>
      <c r="DY34" s="7"/>
      <c r="DZ34" s="226"/>
      <c r="EA34" s="226"/>
      <c r="EB34" s="226"/>
      <c r="EC34" s="226"/>
      <c r="ED34" s="226"/>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14"/>
    </row>
    <row r="35" spans="2:163" ht="6.75" customHeight="1">
      <c r="B35" s="569"/>
      <c r="C35" s="570"/>
      <c r="D35" s="570"/>
      <c r="E35" s="570"/>
      <c r="F35" s="570"/>
      <c r="G35" s="570"/>
      <c r="H35" s="570"/>
      <c r="I35" s="571"/>
      <c r="J35" s="17"/>
      <c r="K35" s="7"/>
      <c r="L35" s="7"/>
      <c r="M35" s="541" t="str">
        <f>IF(Sheet1!B26=TRUE,"✔","")</f>
        <v/>
      </c>
      <c r="N35" s="542"/>
      <c r="O35" s="543"/>
      <c r="P35" s="7"/>
      <c r="Q35" s="550" t="s">
        <v>107</v>
      </c>
      <c r="R35" s="550"/>
      <c r="S35" s="14"/>
      <c r="T35" s="617"/>
      <c r="U35" s="618"/>
      <c r="V35" s="618"/>
      <c r="W35" s="618"/>
      <c r="X35" s="618"/>
      <c r="Y35" s="618"/>
      <c r="Z35" s="619"/>
      <c r="AA35" s="17"/>
      <c r="AB35" s="541" t="str">
        <f>IF(Sheet1!D28=TRUE,"✔","")</f>
        <v/>
      </c>
      <c r="AC35" s="543"/>
      <c r="AD35" s="7"/>
      <c r="AE35" s="508" t="s">
        <v>128</v>
      </c>
      <c r="AF35" s="508"/>
      <c r="AG35" s="508"/>
      <c r="AH35" s="508"/>
      <c r="AI35" s="508"/>
      <c r="AJ35" s="508"/>
      <c r="AK35" s="508"/>
      <c r="AL35" s="7"/>
      <c r="AM35" s="7"/>
      <c r="AN35" s="541" t="str">
        <f>IF(Sheet1!A29=TRUE,"✔","")</f>
        <v/>
      </c>
      <c r="AO35" s="542"/>
      <c r="AP35" s="542"/>
      <c r="AQ35" s="543"/>
      <c r="AR35" s="7"/>
      <c r="AS35" s="7"/>
      <c r="AT35" s="550" t="s">
        <v>130</v>
      </c>
      <c r="AU35" s="550"/>
      <c r="AV35" s="550"/>
      <c r="AW35" s="550"/>
      <c r="AX35" s="550"/>
      <c r="AY35" s="550"/>
      <c r="AZ35" s="550"/>
      <c r="BA35" s="550"/>
      <c r="BB35" s="550"/>
      <c r="BC35" s="550"/>
      <c r="BD35" s="7"/>
      <c r="BE35" s="7"/>
      <c r="BF35" s="541" t="str">
        <f>IF(Sheet1!B29=TRUE,"✔","")</f>
        <v/>
      </c>
      <c r="BG35" s="542"/>
      <c r="BH35" s="542"/>
      <c r="BI35" s="542"/>
      <c r="BJ35" s="542"/>
      <c r="BK35" s="543"/>
      <c r="BL35" s="29"/>
      <c r="BM35" s="552"/>
      <c r="BN35" s="552"/>
      <c r="BO35" s="552"/>
      <c r="BP35" s="552"/>
      <c r="BQ35" s="552"/>
      <c r="BR35" s="552"/>
      <c r="BS35" s="552"/>
      <c r="BT35" s="552"/>
      <c r="BU35" s="552"/>
      <c r="BV35" s="60"/>
      <c r="BW35" s="91"/>
      <c r="BX35" s="91"/>
      <c r="BY35" s="91"/>
      <c r="BZ35" s="91"/>
      <c r="CA35" s="91"/>
      <c r="CB35" s="541" t="str">
        <f>IF(Sheet1!C29=TRUE,"✔","")</f>
        <v/>
      </c>
      <c r="CC35" s="542"/>
      <c r="CD35" s="542"/>
      <c r="CE35" s="542"/>
      <c r="CF35" s="543"/>
      <c r="CG35" s="7"/>
      <c r="CH35" s="7"/>
      <c r="CI35" s="7"/>
      <c r="CJ35" s="7"/>
      <c r="CK35" s="554"/>
      <c r="CL35" s="554"/>
      <c r="CM35" s="554"/>
      <c r="CN35" s="554"/>
      <c r="CO35" s="554"/>
      <c r="CP35" s="554"/>
      <c r="CQ35" s="554"/>
      <c r="CR35" s="554"/>
      <c r="CS35" s="554"/>
      <c r="CT35" s="554"/>
      <c r="CU35" s="554"/>
      <c r="CV35" s="554"/>
      <c r="CW35" s="554"/>
      <c r="CX35" s="554"/>
      <c r="CY35" s="554"/>
      <c r="CZ35" s="554"/>
      <c r="DA35" s="554"/>
      <c r="DB35" s="554"/>
      <c r="DC35" s="7"/>
      <c r="DD35" s="541" t="str">
        <f>IF(Sheet1!D29=TRUE,"✔","")</f>
        <v/>
      </c>
      <c r="DE35" s="542"/>
      <c r="DF35" s="543"/>
      <c r="DG35" s="7"/>
      <c r="DH35" s="7"/>
      <c r="DI35" s="7"/>
      <c r="DJ35" s="508" t="s">
        <v>133</v>
      </c>
      <c r="DK35" s="508"/>
      <c r="DL35" s="508"/>
      <c r="DM35" s="508"/>
      <c r="DN35" s="508"/>
      <c r="DO35" s="508"/>
      <c r="DP35" s="508"/>
      <c r="DQ35" s="508"/>
      <c r="DR35" s="508"/>
      <c r="DS35" s="508"/>
      <c r="DT35" s="508"/>
      <c r="DU35" s="508"/>
      <c r="DV35" s="508"/>
      <c r="DW35" s="508"/>
      <c r="DX35" s="7"/>
      <c r="DY35" s="7"/>
      <c r="DZ35" s="541" t="str">
        <f>IF(Sheet1!A30=TRUE,"✔","")</f>
        <v/>
      </c>
      <c r="EA35" s="542"/>
      <c r="EB35" s="542"/>
      <c r="EC35" s="542"/>
      <c r="ED35" s="543"/>
      <c r="EE35" s="7"/>
      <c r="EF35" s="496" t="s">
        <v>138</v>
      </c>
      <c r="EG35" s="496"/>
      <c r="EH35" s="496"/>
      <c r="EI35" s="496"/>
      <c r="EJ35" s="496"/>
      <c r="EK35" s="496"/>
      <c r="EL35" s="496"/>
      <c r="EM35" s="496"/>
      <c r="EN35" s="496"/>
      <c r="EO35" s="549" t="str">
        <f>IF(入力シート!D31="","",入力シート!D31)</f>
        <v/>
      </c>
      <c r="EP35" s="549"/>
      <c r="EQ35" s="549"/>
      <c r="ER35" s="549"/>
      <c r="ES35" s="549"/>
      <c r="ET35" s="549"/>
      <c r="EU35" s="549"/>
      <c r="EV35" s="549"/>
      <c r="EW35" s="549"/>
      <c r="EX35" s="549"/>
      <c r="EY35" s="549"/>
      <c r="EZ35" s="549"/>
      <c r="FA35" s="549"/>
      <c r="FB35" s="549"/>
      <c r="FC35" s="549"/>
      <c r="FD35" s="549"/>
      <c r="FE35" s="549"/>
      <c r="FF35" s="549"/>
      <c r="FG35" s="548" t="s">
        <v>137</v>
      </c>
    </row>
    <row r="36" spans="2:163" ht="4.5" customHeight="1">
      <c r="B36" s="569"/>
      <c r="C36" s="570"/>
      <c r="D36" s="570"/>
      <c r="E36" s="570"/>
      <c r="F36" s="570"/>
      <c r="G36" s="570"/>
      <c r="H36" s="570"/>
      <c r="I36" s="571"/>
      <c r="J36" s="17"/>
      <c r="K36" s="7"/>
      <c r="L36" s="7"/>
      <c r="M36" s="544"/>
      <c r="N36" s="545"/>
      <c r="O36" s="546"/>
      <c r="P36" s="7"/>
      <c r="Q36" s="550"/>
      <c r="R36" s="550"/>
      <c r="S36" s="14"/>
      <c r="T36" s="617"/>
      <c r="U36" s="618"/>
      <c r="V36" s="618"/>
      <c r="W36" s="618"/>
      <c r="X36" s="618"/>
      <c r="Y36" s="618"/>
      <c r="Z36" s="619"/>
      <c r="AA36" s="17"/>
      <c r="AB36" s="544"/>
      <c r="AC36" s="546"/>
      <c r="AD36" s="7"/>
      <c r="AE36" s="508"/>
      <c r="AF36" s="508"/>
      <c r="AG36" s="508"/>
      <c r="AH36" s="508"/>
      <c r="AI36" s="508"/>
      <c r="AJ36" s="508"/>
      <c r="AK36" s="508"/>
      <c r="AL36" s="7"/>
      <c r="AM36" s="7"/>
      <c r="AN36" s="544"/>
      <c r="AO36" s="545"/>
      <c r="AP36" s="545"/>
      <c r="AQ36" s="546"/>
      <c r="AR36" s="7"/>
      <c r="AS36" s="7"/>
      <c r="AT36" s="550"/>
      <c r="AU36" s="550"/>
      <c r="AV36" s="550"/>
      <c r="AW36" s="550"/>
      <c r="AX36" s="550"/>
      <c r="AY36" s="550"/>
      <c r="AZ36" s="550"/>
      <c r="BA36" s="550"/>
      <c r="BB36" s="550"/>
      <c r="BC36" s="550"/>
      <c r="BD36" s="7"/>
      <c r="BE36" s="7"/>
      <c r="BF36" s="544"/>
      <c r="BG36" s="545"/>
      <c r="BH36" s="545"/>
      <c r="BI36" s="545"/>
      <c r="BJ36" s="545"/>
      <c r="BK36" s="546"/>
      <c r="BL36" s="29"/>
      <c r="BM36" s="552" t="s">
        <v>242</v>
      </c>
      <c r="BN36" s="552"/>
      <c r="BO36" s="552"/>
      <c r="BP36" s="552"/>
      <c r="BQ36" s="552"/>
      <c r="BR36" s="552"/>
      <c r="BS36" s="552"/>
      <c r="BT36" s="552"/>
      <c r="BU36" s="552"/>
      <c r="BV36" s="552"/>
      <c r="BW36" s="552"/>
      <c r="BX36" s="552"/>
      <c r="BY36" s="552"/>
      <c r="BZ36" s="91"/>
      <c r="CA36" s="91"/>
      <c r="CB36" s="544"/>
      <c r="CC36" s="545"/>
      <c r="CD36" s="545"/>
      <c r="CE36" s="545"/>
      <c r="CF36" s="546"/>
      <c r="CG36" s="7"/>
      <c r="CH36" s="7"/>
      <c r="CI36" s="7"/>
      <c r="CJ36" s="7"/>
      <c r="CK36" s="555" t="s">
        <v>244</v>
      </c>
      <c r="CL36" s="555"/>
      <c r="CM36" s="555"/>
      <c r="CN36" s="555"/>
      <c r="CO36" s="555"/>
      <c r="CP36" s="555"/>
      <c r="CQ36" s="555"/>
      <c r="CR36" s="555"/>
      <c r="CS36" s="555"/>
      <c r="CT36" s="555"/>
      <c r="CU36" s="555"/>
      <c r="CV36" s="555"/>
      <c r="CW36" s="555"/>
      <c r="CX36" s="555"/>
      <c r="CY36" s="555"/>
      <c r="CZ36" s="555"/>
      <c r="DA36" s="555"/>
      <c r="DB36" s="555"/>
      <c r="DC36" s="7"/>
      <c r="DD36" s="544"/>
      <c r="DE36" s="545"/>
      <c r="DF36" s="546"/>
      <c r="DG36" s="7"/>
      <c r="DH36" s="7"/>
      <c r="DI36" s="7"/>
      <c r="DJ36" s="508"/>
      <c r="DK36" s="508"/>
      <c r="DL36" s="508"/>
      <c r="DM36" s="508"/>
      <c r="DN36" s="508"/>
      <c r="DO36" s="508"/>
      <c r="DP36" s="508"/>
      <c r="DQ36" s="508"/>
      <c r="DR36" s="508"/>
      <c r="DS36" s="508"/>
      <c r="DT36" s="508"/>
      <c r="DU36" s="508"/>
      <c r="DV36" s="508"/>
      <c r="DW36" s="508"/>
      <c r="DX36" s="7"/>
      <c r="DY36" s="7"/>
      <c r="DZ36" s="544"/>
      <c r="EA36" s="545"/>
      <c r="EB36" s="545"/>
      <c r="EC36" s="545"/>
      <c r="ED36" s="546"/>
      <c r="EE36" s="7"/>
      <c r="EF36" s="496"/>
      <c r="EG36" s="496"/>
      <c r="EH36" s="496"/>
      <c r="EI36" s="496"/>
      <c r="EJ36" s="496"/>
      <c r="EK36" s="496"/>
      <c r="EL36" s="496"/>
      <c r="EM36" s="496"/>
      <c r="EN36" s="496"/>
      <c r="EO36" s="549"/>
      <c r="EP36" s="549"/>
      <c r="EQ36" s="549"/>
      <c r="ER36" s="549"/>
      <c r="ES36" s="549"/>
      <c r="ET36" s="549"/>
      <c r="EU36" s="549"/>
      <c r="EV36" s="549"/>
      <c r="EW36" s="549"/>
      <c r="EX36" s="549"/>
      <c r="EY36" s="549"/>
      <c r="EZ36" s="549"/>
      <c r="FA36" s="549"/>
      <c r="FB36" s="549"/>
      <c r="FC36" s="549"/>
      <c r="FD36" s="549"/>
      <c r="FE36" s="549"/>
      <c r="FF36" s="549"/>
      <c r="FG36" s="548"/>
    </row>
    <row r="37" spans="2:163" ht="7.5" customHeight="1" thickBot="1">
      <c r="B37" s="572"/>
      <c r="C37" s="573"/>
      <c r="D37" s="573"/>
      <c r="E37" s="573"/>
      <c r="F37" s="573"/>
      <c r="G37" s="573"/>
      <c r="H37" s="573"/>
      <c r="I37" s="574"/>
      <c r="J37" s="8"/>
      <c r="K37" s="9"/>
      <c r="L37" s="9"/>
      <c r="M37" s="9"/>
      <c r="N37" s="9"/>
      <c r="O37" s="9"/>
      <c r="P37" s="9"/>
      <c r="Q37" s="9"/>
      <c r="R37" s="9"/>
      <c r="S37" s="10"/>
      <c r="T37" s="620"/>
      <c r="U37" s="621"/>
      <c r="V37" s="621"/>
      <c r="W37" s="621"/>
      <c r="X37" s="621"/>
      <c r="Y37" s="621"/>
      <c r="Z37" s="622"/>
      <c r="AA37" s="8"/>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553"/>
      <c r="BN37" s="553"/>
      <c r="BO37" s="553"/>
      <c r="BP37" s="553"/>
      <c r="BQ37" s="553"/>
      <c r="BR37" s="553"/>
      <c r="BS37" s="553"/>
      <c r="BT37" s="553"/>
      <c r="BU37" s="553"/>
      <c r="BV37" s="553"/>
      <c r="BW37" s="553"/>
      <c r="BX37" s="553"/>
      <c r="BY37" s="553"/>
      <c r="BZ37" s="92"/>
      <c r="CA37" s="92"/>
      <c r="CB37" s="9"/>
      <c r="CC37" s="9"/>
      <c r="CD37" s="9"/>
      <c r="CE37" s="9"/>
      <c r="CF37" s="9"/>
      <c r="CG37" s="9"/>
      <c r="CH37" s="9"/>
      <c r="CI37" s="9"/>
      <c r="CJ37" s="9"/>
      <c r="CK37" s="556"/>
      <c r="CL37" s="556"/>
      <c r="CM37" s="556"/>
      <c r="CN37" s="556"/>
      <c r="CO37" s="556"/>
      <c r="CP37" s="556"/>
      <c r="CQ37" s="556"/>
      <c r="CR37" s="556"/>
      <c r="CS37" s="556"/>
      <c r="CT37" s="556"/>
      <c r="CU37" s="556"/>
      <c r="CV37" s="556"/>
      <c r="CW37" s="556"/>
      <c r="CX37" s="556"/>
      <c r="CY37" s="556"/>
      <c r="CZ37" s="556"/>
      <c r="DA37" s="556"/>
      <c r="DB37" s="556"/>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10"/>
    </row>
    <row r="38" spans="2:163" ht="12" customHeight="1">
      <c r="B38" s="639" t="s">
        <v>250</v>
      </c>
      <c r="C38" s="640"/>
      <c r="D38" s="19" t="s">
        <v>186</v>
      </c>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6"/>
      <c r="ES38" s="6"/>
      <c r="ET38" s="6"/>
      <c r="EU38" s="6"/>
      <c r="EV38" s="6"/>
      <c r="EW38" s="6"/>
      <c r="EX38" s="6"/>
      <c r="EY38" s="6"/>
      <c r="EZ38" s="6"/>
      <c r="FA38" s="6"/>
      <c r="FB38" s="6"/>
      <c r="FC38" s="6"/>
      <c r="FD38" s="6"/>
      <c r="FE38" s="6"/>
      <c r="FF38" s="6"/>
      <c r="FG38" s="13"/>
    </row>
    <row r="39" spans="2:163" ht="12" customHeight="1">
      <c r="B39" s="641"/>
      <c r="C39" s="642"/>
      <c r="D39" s="7"/>
      <c r="E39" s="7"/>
      <c r="F39" s="7"/>
      <c r="G39" s="11"/>
      <c r="H39" s="648">
        <v>1</v>
      </c>
      <c r="I39" s="651" t="s">
        <v>157</v>
      </c>
      <c r="J39" s="7"/>
      <c r="K39" s="7"/>
      <c r="L39" s="7"/>
      <c r="M39" s="645" t="str">
        <f>IF(入力シート!D33="","",入力シート!D33)</f>
        <v/>
      </c>
      <c r="N39" s="645"/>
      <c r="O39" s="645"/>
      <c r="P39" s="645"/>
      <c r="Q39" s="645"/>
      <c r="R39" s="645"/>
      <c r="S39" s="645"/>
      <c r="T39" s="645"/>
      <c r="U39" s="645"/>
      <c r="V39" s="645"/>
      <c r="W39" s="645"/>
      <c r="X39" s="645"/>
      <c r="Y39" s="645"/>
      <c r="Z39" s="645"/>
      <c r="AA39" s="645"/>
      <c r="AB39" s="645"/>
      <c r="AC39" s="645"/>
      <c r="AD39" s="645"/>
      <c r="AE39" s="645"/>
      <c r="AF39" s="645"/>
      <c r="AG39" s="645"/>
      <c r="AH39" s="645"/>
      <c r="AI39" s="645"/>
      <c r="AJ39" s="645"/>
      <c r="AK39" s="645"/>
      <c r="AL39" s="645"/>
      <c r="AM39" s="645"/>
      <c r="AN39" s="645"/>
      <c r="AO39" s="645"/>
      <c r="AP39" s="645"/>
      <c r="AQ39" s="645"/>
      <c r="AR39" s="645"/>
      <c r="AS39" s="645"/>
      <c r="AT39" s="645"/>
      <c r="AU39" s="645"/>
      <c r="AV39" s="645"/>
      <c r="AW39" s="645"/>
      <c r="AX39" s="645"/>
      <c r="AY39" s="645"/>
      <c r="AZ39" s="645"/>
      <c r="BA39" s="645"/>
      <c r="BB39" s="645"/>
      <c r="BC39" s="645"/>
      <c r="BD39" s="645"/>
      <c r="BE39" s="645"/>
      <c r="BF39" s="83"/>
      <c r="BG39" s="7"/>
      <c r="BH39" s="7"/>
      <c r="BI39" s="7"/>
      <c r="BJ39" s="7"/>
      <c r="BK39" s="7"/>
      <c r="BL39" s="7"/>
      <c r="BM39" s="7"/>
      <c r="BN39" s="528" t="s">
        <v>155</v>
      </c>
      <c r="BO39" s="528"/>
      <c r="BP39" s="528"/>
      <c r="BQ39" s="528"/>
      <c r="BR39" s="528"/>
      <c r="BS39" s="528"/>
      <c r="BT39" s="528"/>
      <c r="BU39" s="528"/>
      <c r="BV39" s="528"/>
      <c r="BW39" s="528"/>
      <c r="BX39" s="528"/>
      <c r="BY39" s="528"/>
      <c r="BZ39" s="528"/>
      <c r="CA39" s="528"/>
      <c r="CB39" s="528"/>
      <c r="CC39" s="528"/>
      <c r="CD39" s="528"/>
      <c r="CE39" s="528"/>
      <c r="CF39" s="528"/>
      <c r="CG39" s="528"/>
      <c r="CH39" s="528"/>
      <c r="CI39" s="528"/>
      <c r="CJ39" s="528"/>
      <c r="CK39" s="7"/>
      <c r="CL39" s="7"/>
      <c r="CM39" s="7"/>
      <c r="CN39" s="7"/>
      <c r="CO39" s="7"/>
      <c r="CP39" s="7"/>
      <c r="CQ39" s="528" t="s">
        <v>136</v>
      </c>
      <c r="CR39" s="529"/>
      <c r="CS39" s="529"/>
      <c r="CT39" s="529"/>
      <c r="CU39" s="7"/>
      <c r="CV39" s="7"/>
      <c r="CW39" s="7"/>
      <c r="CX39" s="7"/>
      <c r="CY39" s="7"/>
      <c r="CZ39" s="7"/>
      <c r="DA39" s="7"/>
      <c r="DB39" s="7"/>
      <c r="DC39" s="7"/>
      <c r="DD39" s="7"/>
      <c r="DE39" s="7"/>
      <c r="DF39" s="7"/>
      <c r="DG39" s="7"/>
      <c r="DH39" s="7"/>
      <c r="DI39" s="7"/>
      <c r="DJ39" s="7"/>
      <c r="DK39" s="7"/>
      <c r="DL39" s="7"/>
      <c r="DM39" s="7"/>
      <c r="DN39" s="497" t="str">
        <f>IF(入力シート!D34="","",入力シート!D34)</f>
        <v/>
      </c>
      <c r="DO39" s="497"/>
      <c r="DP39" s="497"/>
      <c r="DQ39" s="497"/>
      <c r="DR39" s="497"/>
      <c r="DS39" s="497"/>
      <c r="DT39" s="497"/>
      <c r="DU39" s="497"/>
      <c r="DV39" s="497"/>
      <c r="DW39" s="497"/>
      <c r="DX39" s="497"/>
      <c r="DY39" s="497"/>
      <c r="DZ39" s="497"/>
      <c r="EA39" s="497"/>
      <c r="EB39" s="497"/>
      <c r="EC39" s="497"/>
      <c r="ED39" s="497"/>
      <c r="EE39" s="497"/>
      <c r="EF39" s="497"/>
      <c r="EG39" s="497"/>
      <c r="EH39" s="497"/>
      <c r="EI39" s="497"/>
      <c r="EJ39" s="497"/>
      <c r="EK39" s="497"/>
      <c r="EL39" s="497"/>
      <c r="EM39" s="497"/>
      <c r="EN39" s="497"/>
      <c r="EO39" s="497"/>
      <c r="EP39" s="497"/>
      <c r="EQ39" s="497"/>
      <c r="ER39" s="497"/>
      <c r="ES39" s="7"/>
      <c r="ET39" s="7"/>
      <c r="EU39" s="7"/>
      <c r="EV39" s="7"/>
      <c r="EW39" s="7"/>
      <c r="EX39" s="7"/>
      <c r="EY39" s="496" t="s">
        <v>156</v>
      </c>
      <c r="EZ39" s="538"/>
      <c r="FA39" s="538"/>
      <c r="FB39" s="538"/>
      <c r="FC39" s="538"/>
      <c r="FD39" s="538"/>
      <c r="FE39" s="7"/>
      <c r="FF39" s="7"/>
      <c r="FG39" s="14"/>
    </row>
    <row r="40" spans="2:163" ht="3.75" customHeight="1">
      <c r="B40" s="641"/>
      <c r="C40" s="642"/>
      <c r="D40" s="7"/>
      <c r="E40" s="7"/>
      <c r="F40" s="7"/>
      <c r="G40" s="11"/>
      <c r="H40" s="649"/>
      <c r="I40" s="652"/>
      <c r="J40" s="15"/>
      <c r="K40" s="15"/>
      <c r="L40" s="15"/>
      <c r="M40" s="646"/>
      <c r="N40" s="646"/>
      <c r="O40" s="646"/>
      <c r="P40" s="646"/>
      <c r="Q40" s="646"/>
      <c r="R40" s="646"/>
      <c r="S40" s="646"/>
      <c r="T40" s="646"/>
      <c r="U40" s="646"/>
      <c r="V40" s="646"/>
      <c r="W40" s="646"/>
      <c r="X40" s="646"/>
      <c r="Y40" s="646"/>
      <c r="Z40" s="646"/>
      <c r="AA40" s="646"/>
      <c r="AB40" s="646"/>
      <c r="AC40" s="646"/>
      <c r="AD40" s="646"/>
      <c r="AE40" s="646"/>
      <c r="AF40" s="646"/>
      <c r="AG40" s="646"/>
      <c r="AH40" s="646"/>
      <c r="AI40" s="646"/>
      <c r="AJ40" s="646"/>
      <c r="AK40" s="646"/>
      <c r="AL40" s="646"/>
      <c r="AM40" s="646"/>
      <c r="AN40" s="646"/>
      <c r="AO40" s="646"/>
      <c r="AP40" s="646"/>
      <c r="AQ40" s="646"/>
      <c r="AR40" s="646"/>
      <c r="AS40" s="646"/>
      <c r="AT40" s="646"/>
      <c r="AU40" s="646"/>
      <c r="AV40" s="646"/>
      <c r="AW40" s="646"/>
      <c r="AX40" s="646"/>
      <c r="AY40" s="646"/>
      <c r="AZ40" s="646"/>
      <c r="BA40" s="646"/>
      <c r="BB40" s="646"/>
      <c r="BC40" s="646"/>
      <c r="BD40" s="646"/>
      <c r="BE40" s="646"/>
      <c r="BF40" s="84"/>
      <c r="BG40" s="15"/>
      <c r="BH40" s="15"/>
      <c r="BI40" s="15"/>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233"/>
      <c r="DO40" s="233"/>
      <c r="DP40" s="233"/>
      <c r="DQ40" s="233"/>
      <c r="DR40" s="233"/>
      <c r="DS40" s="233"/>
      <c r="DT40" s="233"/>
      <c r="DU40" s="233"/>
      <c r="DV40" s="233"/>
      <c r="DW40" s="233"/>
      <c r="DX40" s="233"/>
      <c r="DY40" s="233"/>
      <c r="DZ40" s="233"/>
      <c r="EA40" s="233"/>
      <c r="EB40" s="233"/>
      <c r="EC40" s="233"/>
      <c r="ED40" s="233"/>
      <c r="EE40" s="233"/>
      <c r="EF40" s="233"/>
      <c r="EG40" s="233"/>
      <c r="EH40" s="233"/>
      <c r="EI40" s="233"/>
      <c r="EJ40" s="233"/>
      <c r="EK40" s="233"/>
      <c r="EL40" s="233"/>
      <c r="EM40" s="233"/>
      <c r="EN40" s="233"/>
      <c r="EO40" s="233"/>
      <c r="EP40" s="233"/>
      <c r="EQ40" s="233"/>
      <c r="ER40" s="233"/>
      <c r="ES40" s="7"/>
      <c r="ET40" s="7"/>
      <c r="EU40" s="7"/>
      <c r="EV40" s="7"/>
      <c r="EW40" s="7"/>
      <c r="EX40" s="7"/>
      <c r="EY40" s="7"/>
      <c r="EZ40" s="7"/>
      <c r="FA40" s="7"/>
      <c r="FB40" s="7"/>
      <c r="FC40" s="7"/>
      <c r="FD40" s="7"/>
      <c r="FE40" s="7"/>
      <c r="FF40" s="7"/>
      <c r="FG40" s="14"/>
    </row>
    <row r="41" spans="2:163">
      <c r="B41" s="641"/>
      <c r="C41" s="642"/>
      <c r="D41" s="7"/>
      <c r="E41" s="7"/>
      <c r="F41" s="7"/>
      <c r="G41" s="11"/>
      <c r="H41" s="650">
        <v>2</v>
      </c>
      <c r="I41" s="651" t="s">
        <v>157</v>
      </c>
      <c r="J41" s="7"/>
      <c r="K41" s="7"/>
      <c r="L41" s="7"/>
      <c r="M41" s="647" t="str">
        <f>IF(入力シート!D35="","",入力シート!D35)</f>
        <v/>
      </c>
      <c r="N41" s="647"/>
      <c r="O41" s="647"/>
      <c r="P41" s="647"/>
      <c r="Q41" s="647"/>
      <c r="R41" s="647"/>
      <c r="S41" s="647"/>
      <c r="T41" s="647"/>
      <c r="U41" s="647"/>
      <c r="V41" s="647"/>
      <c r="W41" s="647"/>
      <c r="X41" s="647"/>
      <c r="Y41" s="647"/>
      <c r="Z41" s="647"/>
      <c r="AA41" s="647"/>
      <c r="AB41" s="647"/>
      <c r="AC41" s="647"/>
      <c r="AD41" s="647"/>
      <c r="AE41" s="647"/>
      <c r="AF41" s="647"/>
      <c r="AG41" s="647"/>
      <c r="AH41" s="647"/>
      <c r="AI41" s="647"/>
      <c r="AJ41" s="647"/>
      <c r="AK41" s="647"/>
      <c r="AL41" s="647"/>
      <c r="AM41" s="647"/>
      <c r="AN41" s="647"/>
      <c r="AO41" s="647"/>
      <c r="AP41" s="647"/>
      <c r="AQ41" s="647"/>
      <c r="AR41" s="647"/>
      <c r="AS41" s="647"/>
      <c r="AT41" s="647"/>
      <c r="AU41" s="647"/>
      <c r="AV41" s="647"/>
      <c r="AW41" s="647"/>
      <c r="AX41" s="647"/>
      <c r="AY41" s="647"/>
      <c r="AZ41" s="647"/>
      <c r="BA41" s="647"/>
      <c r="BB41" s="647"/>
      <c r="BC41" s="647"/>
      <c r="BD41" s="647"/>
      <c r="BE41" s="647"/>
      <c r="BF41" s="83"/>
      <c r="BG41" s="7"/>
      <c r="BH41" s="7"/>
      <c r="BI41" s="7"/>
      <c r="BJ41" s="7"/>
      <c r="BK41" s="7"/>
      <c r="BL41" s="7"/>
      <c r="BM41" s="7"/>
      <c r="BN41" s="528" t="s">
        <v>155</v>
      </c>
      <c r="BO41" s="528"/>
      <c r="BP41" s="528"/>
      <c r="BQ41" s="528"/>
      <c r="BR41" s="528"/>
      <c r="BS41" s="528"/>
      <c r="BT41" s="528"/>
      <c r="BU41" s="528"/>
      <c r="BV41" s="528"/>
      <c r="BW41" s="528"/>
      <c r="BX41" s="528"/>
      <c r="BY41" s="528"/>
      <c r="BZ41" s="528"/>
      <c r="CA41" s="528"/>
      <c r="CB41" s="528"/>
      <c r="CC41" s="528"/>
      <c r="CD41" s="528"/>
      <c r="CE41" s="528"/>
      <c r="CF41" s="528"/>
      <c r="CG41" s="528"/>
      <c r="CH41" s="528"/>
      <c r="CI41" s="528"/>
      <c r="CJ41" s="528"/>
      <c r="CK41" s="7"/>
      <c r="CL41" s="7"/>
      <c r="CM41" s="7"/>
      <c r="CN41" s="7"/>
      <c r="CO41" s="7"/>
      <c r="CP41" s="7"/>
      <c r="CQ41" s="528" t="s">
        <v>136</v>
      </c>
      <c r="CR41" s="529"/>
      <c r="CS41" s="529"/>
      <c r="CT41" s="529"/>
      <c r="CU41" s="7"/>
      <c r="CV41" s="7"/>
      <c r="CW41" s="7"/>
      <c r="CX41" s="7"/>
      <c r="CY41" s="7"/>
      <c r="CZ41" s="7"/>
      <c r="DA41" s="7"/>
      <c r="DB41" s="7"/>
      <c r="DC41" s="7"/>
      <c r="DD41" s="7"/>
      <c r="DE41" s="7"/>
      <c r="DF41" s="7"/>
      <c r="DG41" s="7"/>
      <c r="DH41" s="7"/>
      <c r="DI41" s="7"/>
      <c r="DJ41" s="7"/>
      <c r="DK41" s="7"/>
      <c r="DL41" s="7"/>
      <c r="DM41" s="7"/>
      <c r="DN41" s="505" t="str">
        <f>IF(入力シート!D36="","",入力シート!D36)</f>
        <v/>
      </c>
      <c r="DO41" s="505"/>
      <c r="DP41" s="505"/>
      <c r="DQ41" s="505"/>
      <c r="DR41" s="505"/>
      <c r="DS41" s="505"/>
      <c r="DT41" s="505"/>
      <c r="DU41" s="505"/>
      <c r="DV41" s="505"/>
      <c r="DW41" s="505"/>
      <c r="DX41" s="505"/>
      <c r="DY41" s="505"/>
      <c r="DZ41" s="505"/>
      <c r="EA41" s="505"/>
      <c r="EB41" s="505"/>
      <c r="EC41" s="505"/>
      <c r="ED41" s="505"/>
      <c r="EE41" s="505"/>
      <c r="EF41" s="505"/>
      <c r="EG41" s="505"/>
      <c r="EH41" s="505"/>
      <c r="EI41" s="505"/>
      <c r="EJ41" s="505"/>
      <c r="EK41" s="505"/>
      <c r="EL41" s="505"/>
      <c r="EM41" s="505"/>
      <c r="EN41" s="505"/>
      <c r="EO41" s="505"/>
      <c r="EP41" s="505"/>
      <c r="EQ41" s="505"/>
      <c r="ER41" s="505"/>
      <c r="ES41" s="7"/>
      <c r="ET41" s="7"/>
      <c r="EU41" s="7"/>
      <c r="EV41" s="7"/>
      <c r="EW41" s="7"/>
      <c r="EX41" s="7"/>
      <c r="EY41" s="496" t="s">
        <v>156</v>
      </c>
      <c r="EZ41" s="538"/>
      <c r="FA41" s="538"/>
      <c r="FB41" s="538"/>
      <c r="FC41" s="538"/>
      <c r="FD41" s="538"/>
      <c r="FE41" s="7"/>
      <c r="FF41" s="7"/>
      <c r="FG41" s="14"/>
    </row>
    <row r="42" spans="2:163" ht="3.75" customHeight="1">
      <c r="B42" s="641"/>
      <c r="C42" s="642"/>
      <c r="D42" s="7"/>
      <c r="E42" s="7"/>
      <c r="F42" s="7"/>
      <c r="G42" s="11"/>
      <c r="H42" s="649"/>
      <c r="I42" s="652"/>
      <c r="J42" s="15"/>
      <c r="K42" s="15"/>
      <c r="L42" s="15"/>
      <c r="M42" s="646"/>
      <c r="N42" s="646"/>
      <c r="O42" s="646"/>
      <c r="P42" s="646"/>
      <c r="Q42" s="646"/>
      <c r="R42" s="646"/>
      <c r="S42" s="646"/>
      <c r="T42" s="646"/>
      <c r="U42" s="646"/>
      <c r="V42" s="646"/>
      <c r="W42" s="646"/>
      <c r="X42" s="646"/>
      <c r="Y42" s="646"/>
      <c r="Z42" s="646"/>
      <c r="AA42" s="646"/>
      <c r="AB42" s="646"/>
      <c r="AC42" s="646"/>
      <c r="AD42" s="646"/>
      <c r="AE42" s="646"/>
      <c r="AF42" s="646"/>
      <c r="AG42" s="646"/>
      <c r="AH42" s="646"/>
      <c r="AI42" s="646"/>
      <c r="AJ42" s="646"/>
      <c r="AK42" s="646"/>
      <c r="AL42" s="646"/>
      <c r="AM42" s="646"/>
      <c r="AN42" s="646"/>
      <c r="AO42" s="646"/>
      <c r="AP42" s="646"/>
      <c r="AQ42" s="646"/>
      <c r="AR42" s="646"/>
      <c r="AS42" s="646"/>
      <c r="AT42" s="646"/>
      <c r="AU42" s="646"/>
      <c r="AV42" s="646"/>
      <c r="AW42" s="646"/>
      <c r="AX42" s="646"/>
      <c r="AY42" s="646"/>
      <c r="AZ42" s="646"/>
      <c r="BA42" s="646"/>
      <c r="BB42" s="646"/>
      <c r="BC42" s="646"/>
      <c r="BD42" s="646"/>
      <c r="BE42" s="646"/>
      <c r="BF42" s="84"/>
      <c r="BG42" s="15"/>
      <c r="BH42" s="15"/>
      <c r="BI42" s="15"/>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226"/>
      <c r="DO42" s="226"/>
      <c r="DP42" s="226"/>
      <c r="DQ42" s="226"/>
      <c r="DR42" s="226"/>
      <c r="DS42" s="226"/>
      <c r="DT42" s="226"/>
      <c r="DU42" s="226"/>
      <c r="DV42" s="226"/>
      <c r="DW42" s="226"/>
      <c r="DX42" s="226"/>
      <c r="DY42" s="226"/>
      <c r="DZ42" s="226"/>
      <c r="EA42" s="226"/>
      <c r="EB42" s="226"/>
      <c r="EC42" s="226"/>
      <c r="ED42" s="226"/>
      <c r="EE42" s="226"/>
      <c r="EF42" s="226"/>
      <c r="EG42" s="226"/>
      <c r="EH42" s="226"/>
      <c r="EI42" s="226"/>
      <c r="EJ42" s="226"/>
      <c r="EK42" s="226"/>
      <c r="EL42" s="226"/>
      <c r="EM42" s="226"/>
      <c r="EN42" s="226"/>
      <c r="EO42" s="226"/>
      <c r="EP42" s="226"/>
      <c r="EQ42" s="226"/>
      <c r="ER42" s="226"/>
      <c r="ES42" s="7"/>
      <c r="ET42" s="7"/>
      <c r="EU42" s="7"/>
      <c r="EV42" s="7"/>
      <c r="EW42" s="7"/>
      <c r="EX42" s="7"/>
      <c r="EY42" s="7"/>
      <c r="EZ42" s="7"/>
      <c r="FA42" s="7"/>
      <c r="FB42" s="7"/>
      <c r="FC42" s="7"/>
      <c r="FD42" s="7"/>
      <c r="FE42" s="7"/>
      <c r="FF42" s="7"/>
      <c r="FG42" s="14"/>
    </row>
    <row r="43" spans="2:163">
      <c r="B43" s="641"/>
      <c r="C43" s="642"/>
      <c r="D43" s="7"/>
      <c r="E43" s="7"/>
      <c r="F43" s="7"/>
      <c r="G43" s="11">
        <v>3</v>
      </c>
      <c r="H43" s="648">
        <v>3</v>
      </c>
      <c r="I43" s="651" t="s">
        <v>157</v>
      </c>
      <c r="J43" s="7"/>
      <c r="K43" s="7"/>
      <c r="L43" s="7"/>
      <c r="M43" s="647" t="str">
        <f>IF(入力シート!D37="","",入力シート!D37)</f>
        <v/>
      </c>
      <c r="N43" s="647"/>
      <c r="O43" s="647"/>
      <c r="P43" s="647"/>
      <c r="Q43" s="647"/>
      <c r="R43" s="647"/>
      <c r="S43" s="647"/>
      <c r="T43" s="647"/>
      <c r="U43" s="647"/>
      <c r="V43" s="647"/>
      <c r="W43" s="647"/>
      <c r="X43" s="647"/>
      <c r="Y43" s="647"/>
      <c r="Z43" s="647"/>
      <c r="AA43" s="647"/>
      <c r="AB43" s="647"/>
      <c r="AC43" s="647"/>
      <c r="AD43" s="647"/>
      <c r="AE43" s="647"/>
      <c r="AF43" s="647"/>
      <c r="AG43" s="647"/>
      <c r="AH43" s="647"/>
      <c r="AI43" s="647"/>
      <c r="AJ43" s="647"/>
      <c r="AK43" s="647"/>
      <c r="AL43" s="647"/>
      <c r="AM43" s="647"/>
      <c r="AN43" s="647"/>
      <c r="AO43" s="647"/>
      <c r="AP43" s="647"/>
      <c r="AQ43" s="647"/>
      <c r="AR43" s="647"/>
      <c r="AS43" s="647"/>
      <c r="AT43" s="647"/>
      <c r="AU43" s="647"/>
      <c r="AV43" s="647"/>
      <c r="AW43" s="647"/>
      <c r="AX43" s="647"/>
      <c r="AY43" s="647"/>
      <c r="AZ43" s="647"/>
      <c r="BA43" s="647"/>
      <c r="BB43" s="647"/>
      <c r="BC43" s="647"/>
      <c r="BD43" s="647"/>
      <c r="BE43" s="647"/>
      <c r="BF43" s="83"/>
      <c r="BG43" s="7"/>
      <c r="BH43" s="7"/>
      <c r="BI43" s="7"/>
      <c r="BJ43" s="7"/>
      <c r="BK43" s="7"/>
      <c r="BL43" s="7"/>
      <c r="BM43" s="7"/>
      <c r="BN43" s="528" t="s">
        <v>155</v>
      </c>
      <c r="BO43" s="528"/>
      <c r="BP43" s="528"/>
      <c r="BQ43" s="528"/>
      <c r="BR43" s="528"/>
      <c r="BS43" s="528"/>
      <c r="BT43" s="528"/>
      <c r="BU43" s="528"/>
      <c r="BV43" s="528"/>
      <c r="BW43" s="528"/>
      <c r="BX43" s="528"/>
      <c r="BY43" s="528"/>
      <c r="BZ43" s="528"/>
      <c r="CA43" s="528"/>
      <c r="CB43" s="528"/>
      <c r="CC43" s="528"/>
      <c r="CD43" s="528"/>
      <c r="CE43" s="528"/>
      <c r="CF43" s="528"/>
      <c r="CG43" s="528"/>
      <c r="CH43" s="528"/>
      <c r="CI43" s="528"/>
      <c r="CJ43" s="528"/>
      <c r="CK43" s="7"/>
      <c r="CL43" s="7"/>
      <c r="CM43" s="7"/>
      <c r="CN43" s="7"/>
      <c r="CO43" s="7"/>
      <c r="CP43" s="7"/>
      <c r="CQ43" s="528" t="s">
        <v>136</v>
      </c>
      <c r="CR43" s="529"/>
      <c r="CS43" s="529"/>
      <c r="CT43" s="529"/>
      <c r="CU43" s="7"/>
      <c r="CV43" s="7"/>
      <c r="CW43" s="7"/>
      <c r="CX43" s="7"/>
      <c r="CY43" s="7"/>
      <c r="CZ43" s="7"/>
      <c r="DA43" s="7"/>
      <c r="DB43" s="7"/>
      <c r="DC43" s="7"/>
      <c r="DD43" s="7"/>
      <c r="DE43" s="7"/>
      <c r="DF43" s="7"/>
      <c r="DG43" s="7"/>
      <c r="DH43" s="7"/>
      <c r="DI43" s="7"/>
      <c r="DJ43" s="7"/>
      <c r="DK43" s="7"/>
      <c r="DL43" s="7"/>
      <c r="DM43" s="7"/>
      <c r="DN43" s="505" t="str">
        <f>IF(入力シート!D38="","",入力シート!D38)</f>
        <v/>
      </c>
      <c r="DO43" s="505"/>
      <c r="DP43" s="505"/>
      <c r="DQ43" s="505"/>
      <c r="DR43" s="505"/>
      <c r="DS43" s="505"/>
      <c r="DT43" s="505"/>
      <c r="DU43" s="505"/>
      <c r="DV43" s="505"/>
      <c r="DW43" s="505"/>
      <c r="DX43" s="505"/>
      <c r="DY43" s="505"/>
      <c r="DZ43" s="505"/>
      <c r="EA43" s="505"/>
      <c r="EB43" s="505"/>
      <c r="EC43" s="505"/>
      <c r="ED43" s="505"/>
      <c r="EE43" s="505"/>
      <c r="EF43" s="505"/>
      <c r="EG43" s="505"/>
      <c r="EH43" s="505"/>
      <c r="EI43" s="505"/>
      <c r="EJ43" s="505"/>
      <c r="EK43" s="505"/>
      <c r="EL43" s="505"/>
      <c r="EM43" s="505"/>
      <c r="EN43" s="505"/>
      <c r="EO43" s="505"/>
      <c r="EP43" s="505"/>
      <c r="EQ43" s="505"/>
      <c r="ER43" s="505"/>
      <c r="ES43" s="7"/>
      <c r="ET43" s="7"/>
      <c r="EU43" s="7"/>
      <c r="EV43" s="7"/>
      <c r="EW43" s="7"/>
      <c r="EX43" s="7"/>
      <c r="EY43" s="496" t="s">
        <v>156</v>
      </c>
      <c r="EZ43" s="538"/>
      <c r="FA43" s="538"/>
      <c r="FB43" s="538"/>
      <c r="FC43" s="538"/>
      <c r="FD43" s="538"/>
      <c r="FE43" s="7"/>
      <c r="FF43" s="7"/>
      <c r="FG43" s="14"/>
    </row>
    <row r="44" spans="2:163" ht="3.75" customHeight="1">
      <c r="B44" s="641"/>
      <c r="C44" s="642"/>
      <c r="D44" s="7"/>
      <c r="E44" s="7"/>
      <c r="F44" s="7"/>
      <c r="G44" s="11"/>
      <c r="H44" s="649"/>
      <c r="I44" s="652"/>
      <c r="J44" s="15"/>
      <c r="K44" s="15"/>
      <c r="L44" s="15"/>
      <c r="M44" s="646"/>
      <c r="N44" s="646"/>
      <c r="O44" s="646"/>
      <c r="P44" s="646"/>
      <c r="Q44" s="646"/>
      <c r="R44" s="646"/>
      <c r="S44" s="646"/>
      <c r="T44" s="646"/>
      <c r="U44" s="646"/>
      <c r="V44" s="646"/>
      <c r="W44" s="646"/>
      <c r="X44" s="646"/>
      <c r="Y44" s="646"/>
      <c r="Z44" s="646"/>
      <c r="AA44" s="646"/>
      <c r="AB44" s="646"/>
      <c r="AC44" s="646"/>
      <c r="AD44" s="646"/>
      <c r="AE44" s="646"/>
      <c r="AF44" s="646"/>
      <c r="AG44" s="646"/>
      <c r="AH44" s="646"/>
      <c r="AI44" s="646"/>
      <c r="AJ44" s="646"/>
      <c r="AK44" s="646"/>
      <c r="AL44" s="646"/>
      <c r="AM44" s="646"/>
      <c r="AN44" s="646"/>
      <c r="AO44" s="646"/>
      <c r="AP44" s="646"/>
      <c r="AQ44" s="646"/>
      <c r="AR44" s="646"/>
      <c r="AS44" s="646"/>
      <c r="AT44" s="646"/>
      <c r="AU44" s="646"/>
      <c r="AV44" s="646"/>
      <c r="AW44" s="646"/>
      <c r="AX44" s="646"/>
      <c r="AY44" s="646"/>
      <c r="AZ44" s="646"/>
      <c r="BA44" s="646"/>
      <c r="BB44" s="646"/>
      <c r="BC44" s="646"/>
      <c r="BD44" s="646"/>
      <c r="BE44" s="646"/>
      <c r="BF44" s="84"/>
      <c r="BG44" s="15"/>
      <c r="BH44" s="15"/>
      <c r="BI44" s="15"/>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14"/>
    </row>
    <row r="45" spans="2:163" ht="4.5" customHeight="1" thickBot="1">
      <c r="B45" s="641"/>
      <c r="C45" s="642"/>
      <c r="D45" s="9"/>
      <c r="E45" s="9"/>
      <c r="F45" s="9"/>
      <c r="G45" s="9"/>
      <c r="H45" s="75"/>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10"/>
    </row>
    <row r="46" spans="2:163" ht="6" customHeight="1">
      <c r="B46" s="641"/>
      <c r="C46" s="642"/>
      <c r="D46" s="661" t="s">
        <v>158</v>
      </c>
      <c r="E46" s="662"/>
      <c r="F46" s="662"/>
      <c r="G46" s="662"/>
      <c r="H46" s="662"/>
      <c r="I46" s="662"/>
      <c r="J46" s="662"/>
      <c r="K46" s="662"/>
      <c r="L46" s="662"/>
      <c r="M46" s="662"/>
      <c r="N46" s="662"/>
      <c r="O46" s="662"/>
      <c r="P46" s="662"/>
      <c r="Q46" s="662"/>
      <c r="R46" s="662"/>
      <c r="S46" s="662"/>
      <c r="T46" s="662"/>
      <c r="U46" s="662"/>
      <c r="V46" s="662"/>
      <c r="W46" s="662"/>
      <c r="X46" s="662"/>
      <c r="Y46" s="78"/>
      <c r="Z46" s="78"/>
      <c r="AA46" s="78"/>
      <c r="AB46" s="78"/>
      <c r="AC46" s="78"/>
      <c r="AD46" s="78"/>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13"/>
    </row>
    <row r="47" spans="2:163" ht="11.25" customHeight="1">
      <c r="B47" s="641"/>
      <c r="C47" s="642"/>
      <c r="D47" s="663"/>
      <c r="E47" s="664"/>
      <c r="F47" s="664"/>
      <c r="G47" s="664"/>
      <c r="H47" s="664"/>
      <c r="I47" s="664"/>
      <c r="J47" s="664"/>
      <c r="K47" s="664"/>
      <c r="L47" s="664"/>
      <c r="M47" s="664"/>
      <c r="N47" s="664"/>
      <c r="O47" s="664"/>
      <c r="P47" s="664"/>
      <c r="Q47" s="664"/>
      <c r="R47" s="664"/>
      <c r="S47" s="664"/>
      <c r="T47" s="664"/>
      <c r="U47" s="664"/>
      <c r="V47" s="664"/>
      <c r="W47" s="664"/>
      <c r="X47" s="664"/>
      <c r="Y47" s="28"/>
      <c r="Z47" s="28"/>
      <c r="AA47" s="28"/>
      <c r="AB47" s="28"/>
      <c r="AC47" s="28"/>
      <c r="AD47" s="28"/>
      <c r="AE47" s="7"/>
      <c r="AF47" s="7"/>
      <c r="AG47" s="7"/>
      <c r="AH47" s="7"/>
      <c r="AI47" s="7"/>
      <c r="AJ47" s="7"/>
      <c r="AK47" s="7"/>
      <c r="AL47" s="7"/>
      <c r="AM47" s="7"/>
      <c r="AN47" s="7"/>
      <c r="AO47" s="7"/>
      <c r="AP47" s="7"/>
      <c r="AQ47" s="7"/>
      <c r="AR47" s="7"/>
      <c r="AS47" s="7"/>
      <c r="AT47" s="506" t="str">
        <f>IF(Sheet1!A39=TRUE,"✔","")</f>
        <v/>
      </c>
      <c r="AU47" s="513"/>
      <c r="AV47" s="507"/>
      <c r="AW47" s="7"/>
      <c r="AX47" s="7"/>
      <c r="AY47" s="496" t="s">
        <v>162</v>
      </c>
      <c r="AZ47" s="538"/>
      <c r="BA47" s="538"/>
      <c r="BB47" s="538"/>
      <c r="BC47" s="538"/>
      <c r="BD47" s="538"/>
      <c r="BE47" s="7"/>
      <c r="BF47" s="7"/>
      <c r="BG47" s="7"/>
      <c r="BH47" s="7"/>
      <c r="BI47" s="7"/>
      <c r="BJ47" s="7"/>
      <c r="BK47" s="7"/>
      <c r="BL47" s="7"/>
      <c r="BM47" s="7"/>
      <c r="BN47" s="7"/>
      <c r="BO47" s="7"/>
      <c r="BP47" s="506" t="str">
        <f>IF(Sheet1!B39=TRUE,"✔","")</f>
        <v/>
      </c>
      <c r="BQ47" s="513"/>
      <c r="BR47" s="513"/>
      <c r="BS47" s="513"/>
      <c r="BT47" s="507"/>
      <c r="BU47" s="7"/>
      <c r="BV47" s="7"/>
      <c r="BW47" s="26" t="s">
        <v>161</v>
      </c>
      <c r="BX47" s="73"/>
      <c r="BY47" s="7"/>
      <c r="BZ47" s="7"/>
      <c r="CA47" s="7"/>
      <c r="CB47" s="7"/>
      <c r="CC47" s="7"/>
      <c r="CD47" s="7"/>
      <c r="CE47" s="7"/>
      <c r="CF47" s="7"/>
      <c r="CG47" s="7"/>
      <c r="CH47" s="7"/>
      <c r="CI47" s="7"/>
      <c r="CJ47" s="7"/>
      <c r="CK47" s="7"/>
      <c r="CL47" s="7"/>
      <c r="CM47" s="7"/>
      <c r="CN47" s="7"/>
      <c r="CO47" s="7"/>
      <c r="CP47" s="7"/>
      <c r="CQ47" s="7"/>
      <c r="CR47" s="7"/>
      <c r="CS47" s="7"/>
      <c r="CT47" s="7"/>
      <c r="CU47" s="7"/>
      <c r="CV47" s="7"/>
      <c r="CW47" s="506" t="str">
        <f>IF(Sheet1!C39=TRUE,"✔","")</f>
        <v/>
      </c>
      <c r="CX47" s="513"/>
      <c r="CY47" s="513"/>
      <c r="CZ47" s="513"/>
      <c r="DA47" s="507"/>
      <c r="DB47" s="7"/>
      <c r="DC47" s="26" t="s">
        <v>160</v>
      </c>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14"/>
    </row>
    <row r="48" spans="2:163" ht="5.25" customHeight="1">
      <c r="B48" s="641"/>
      <c r="C48" s="642"/>
      <c r="D48" s="2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23"/>
    </row>
    <row r="49" spans="2:163" ht="11.25" customHeight="1">
      <c r="B49" s="641"/>
      <c r="C49" s="642"/>
      <c r="D49" s="17"/>
      <c r="E49" s="7"/>
      <c r="F49" s="665" t="s">
        <v>159</v>
      </c>
      <c r="G49" s="665"/>
      <c r="H49" s="665"/>
      <c r="I49" s="665"/>
      <c r="J49" s="665"/>
      <c r="K49" s="665"/>
      <c r="L49" s="665"/>
      <c r="M49" s="665"/>
      <c r="N49" s="665"/>
      <c r="O49" s="665"/>
      <c r="P49" s="665"/>
      <c r="Q49" s="665"/>
      <c r="R49" s="665"/>
      <c r="S49" s="665"/>
      <c r="T49" s="665"/>
      <c r="U49" s="665"/>
      <c r="V49" s="665"/>
      <c r="W49" s="665"/>
      <c r="X49" s="665"/>
      <c r="Y49" s="665"/>
      <c r="Z49" s="665"/>
      <c r="AA49" s="665"/>
      <c r="AB49" s="665"/>
      <c r="AC49" s="665"/>
      <c r="AD49" s="665"/>
      <c r="AE49" s="665"/>
      <c r="AF49" s="665"/>
      <c r="AG49" s="665"/>
      <c r="AH49" s="665"/>
      <c r="AI49" s="665"/>
      <c r="AJ49" s="665"/>
      <c r="AK49" s="665"/>
      <c r="AL49" s="665"/>
      <c r="AM49" s="665"/>
      <c r="AN49" s="665"/>
      <c r="AO49" s="665"/>
      <c r="AP49" s="665"/>
      <c r="AQ49" s="665"/>
      <c r="AR49" s="665"/>
      <c r="AS49" s="665"/>
      <c r="AT49" s="665"/>
      <c r="AU49" s="665"/>
      <c r="AV49" s="665"/>
      <c r="AW49" s="7"/>
      <c r="AX49" s="7"/>
      <c r="AY49" s="624" t="str">
        <f>IF(入力シート!D40="","",入力シート!D40)</f>
        <v/>
      </c>
      <c r="AZ49" s="624"/>
      <c r="BA49" s="624"/>
      <c r="BB49" s="624"/>
      <c r="BC49" s="624"/>
      <c r="BD49" s="624"/>
      <c r="BE49" s="624"/>
      <c r="BF49" s="624"/>
      <c r="BG49" s="624"/>
      <c r="BH49" s="624"/>
      <c r="BI49" s="624"/>
      <c r="BJ49" s="624"/>
      <c r="BK49" s="624"/>
      <c r="BL49" s="624"/>
      <c r="BM49" s="624"/>
      <c r="BN49" s="624"/>
      <c r="BO49" s="624"/>
      <c r="BP49" s="624"/>
      <c r="BQ49" s="624"/>
      <c r="BR49" s="624"/>
      <c r="BS49" s="624"/>
      <c r="BT49" s="624"/>
      <c r="BU49" s="624"/>
      <c r="BV49" s="624"/>
      <c r="BW49" s="624"/>
      <c r="BX49" s="624"/>
      <c r="BY49" s="624"/>
      <c r="BZ49" s="624"/>
      <c r="CA49" s="624"/>
      <c r="CB49" s="624"/>
      <c r="CC49" s="624"/>
      <c r="CD49" s="624"/>
      <c r="CE49" s="624"/>
      <c r="CF49" s="624"/>
      <c r="CG49" s="624"/>
      <c r="CH49" s="624"/>
      <c r="CI49" s="624"/>
      <c r="CJ49" s="624"/>
      <c r="CK49" s="624"/>
      <c r="CL49" s="624"/>
      <c r="CM49" s="624"/>
      <c r="CN49" s="624"/>
      <c r="CO49" s="624"/>
      <c r="CP49" s="624"/>
      <c r="CQ49" s="624"/>
      <c r="CR49" s="624"/>
      <c r="CS49" s="624"/>
      <c r="CT49" s="624"/>
      <c r="CU49" s="624"/>
      <c r="CV49" s="624"/>
      <c r="CW49" s="624"/>
      <c r="CX49" s="624"/>
      <c r="CY49" s="624"/>
      <c r="CZ49" s="624"/>
      <c r="DA49" s="624"/>
      <c r="DB49" s="624"/>
      <c r="DC49" s="624"/>
      <c r="DD49" s="624"/>
      <c r="DE49" s="624"/>
      <c r="DF49" s="624"/>
      <c r="DG49" s="624"/>
      <c r="DH49" s="624"/>
      <c r="DI49" s="624"/>
      <c r="DJ49" s="624"/>
      <c r="DK49" s="624"/>
      <c r="DL49" s="624"/>
      <c r="DM49" s="624"/>
      <c r="DN49" s="624"/>
      <c r="DO49" s="624"/>
      <c r="DP49" s="624"/>
      <c r="DQ49" s="624"/>
      <c r="DR49" s="624"/>
      <c r="DS49" s="624"/>
      <c r="DT49" s="624"/>
      <c r="DU49" s="624"/>
      <c r="DV49" s="624"/>
      <c r="DW49" s="624"/>
      <c r="DX49" s="624"/>
      <c r="DY49" s="624"/>
      <c r="DZ49" s="624"/>
      <c r="EA49" s="624"/>
      <c r="EB49" s="624"/>
      <c r="EC49" s="624"/>
      <c r="ED49" s="624"/>
      <c r="EE49" s="624"/>
      <c r="EF49" s="624"/>
      <c r="EG49" s="624"/>
      <c r="EH49" s="624"/>
      <c r="EI49" s="624"/>
      <c r="EJ49" s="624"/>
      <c r="EK49" s="624"/>
      <c r="EL49" s="624"/>
      <c r="EM49" s="624"/>
      <c r="EN49" s="624"/>
      <c r="EO49" s="624"/>
      <c r="EP49" s="624"/>
      <c r="EQ49" s="624"/>
      <c r="ER49" s="624"/>
      <c r="ES49" s="624"/>
      <c r="ET49" s="624"/>
      <c r="EU49" s="624"/>
      <c r="EV49" s="624"/>
      <c r="EW49" s="624"/>
      <c r="EX49" s="624"/>
      <c r="EY49" s="624"/>
      <c r="EZ49" s="624"/>
      <c r="FA49" s="624"/>
      <c r="FB49" s="624"/>
      <c r="FC49" s="624"/>
      <c r="FD49" s="624"/>
      <c r="FE49" s="624"/>
      <c r="FF49" s="624"/>
      <c r="FG49" s="625"/>
    </row>
    <row r="50" spans="2:163" ht="11.25" customHeight="1" thickBot="1">
      <c r="B50" s="641"/>
      <c r="C50" s="642"/>
      <c r="D50" s="8"/>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626"/>
      <c r="AZ50" s="626"/>
      <c r="BA50" s="626"/>
      <c r="BB50" s="626"/>
      <c r="BC50" s="626"/>
      <c r="BD50" s="626"/>
      <c r="BE50" s="626"/>
      <c r="BF50" s="626"/>
      <c r="BG50" s="626"/>
      <c r="BH50" s="626"/>
      <c r="BI50" s="626"/>
      <c r="BJ50" s="626"/>
      <c r="BK50" s="626"/>
      <c r="BL50" s="626"/>
      <c r="BM50" s="626"/>
      <c r="BN50" s="626"/>
      <c r="BO50" s="626"/>
      <c r="BP50" s="626"/>
      <c r="BQ50" s="626"/>
      <c r="BR50" s="626"/>
      <c r="BS50" s="626"/>
      <c r="BT50" s="626"/>
      <c r="BU50" s="626"/>
      <c r="BV50" s="626"/>
      <c r="BW50" s="626"/>
      <c r="BX50" s="626"/>
      <c r="BY50" s="626"/>
      <c r="BZ50" s="626"/>
      <c r="CA50" s="626"/>
      <c r="CB50" s="626"/>
      <c r="CC50" s="626"/>
      <c r="CD50" s="626"/>
      <c r="CE50" s="626"/>
      <c r="CF50" s="626"/>
      <c r="CG50" s="626"/>
      <c r="CH50" s="626"/>
      <c r="CI50" s="626"/>
      <c r="CJ50" s="626"/>
      <c r="CK50" s="626"/>
      <c r="CL50" s="626"/>
      <c r="CM50" s="626"/>
      <c r="CN50" s="626"/>
      <c r="CO50" s="626"/>
      <c r="CP50" s="626"/>
      <c r="CQ50" s="626"/>
      <c r="CR50" s="626"/>
      <c r="CS50" s="626"/>
      <c r="CT50" s="626"/>
      <c r="CU50" s="626"/>
      <c r="CV50" s="626"/>
      <c r="CW50" s="626"/>
      <c r="CX50" s="626"/>
      <c r="CY50" s="626"/>
      <c r="CZ50" s="626"/>
      <c r="DA50" s="626"/>
      <c r="DB50" s="626"/>
      <c r="DC50" s="626"/>
      <c r="DD50" s="626"/>
      <c r="DE50" s="626"/>
      <c r="DF50" s="626"/>
      <c r="DG50" s="626"/>
      <c r="DH50" s="626"/>
      <c r="DI50" s="626"/>
      <c r="DJ50" s="626"/>
      <c r="DK50" s="626"/>
      <c r="DL50" s="626"/>
      <c r="DM50" s="626"/>
      <c r="DN50" s="626"/>
      <c r="DO50" s="626"/>
      <c r="DP50" s="626"/>
      <c r="DQ50" s="626"/>
      <c r="DR50" s="626"/>
      <c r="DS50" s="626"/>
      <c r="DT50" s="626"/>
      <c r="DU50" s="626"/>
      <c r="DV50" s="626"/>
      <c r="DW50" s="626"/>
      <c r="DX50" s="626"/>
      <c r="DY50" s="626"/>
      <c r="DZ50" s="626"/>
      <c r="EA50" s="626"/>
      <c r="EB50" s="626"/>
      <c r="EC50" s="626"/>
      <c r="ED50" s="626"/>
      <c r="EE50" s="626"/>
      <c r="EF50" s="626"/>
      <c r="EG50" s="626"/>
      <c r="EH50" s="626"/>
      <c r="EI50" s="626"/>
      <c r="EJ50" s="626"/>
      <c r="EK50" s="626"/>
      <c r="EL50" s="626"/>
      <c r="EM50" s="626"/>
      <c r="EN50" s="626"/>
      <c r="EO50" s="626"/>
      <c r="EP50" s="626"/>
      <c r="EQ50" s="626"/>
      <c r="ER50" s="626"/>
      <c r="ES50" s="626"/>
      <c r="ET50" s="626"/>
      <c r="EU50" s="626"/>
      <c r="EV50" s="626"/>
      <c r="EW50" s="626"/>
      <c r="EX50" s="626"/>
      <c r="EY50" s="626"/>
      <c r="EZ50" s="626"/>
      <c r="FA50" s="626"/>
      <c r="FB50" s="626"/>
      <c r="FC50" s="626"/>
      <c r="FD50" s="626"/>
      <c r="FE50" s="626"/>
      <c r="FF50" s="626"/>
      <c r="FG50" s="627"/>
    </row>
    <row r="51" spans="2:163" ht="14.25" customHeight="1">
      <c r="B51" s="641"/>
      <c r="C51" s="642"/>
      <c r="D51" s="28" t="s">
        <v>187</v>
      </c>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88"/>
      <c r="BG51" s="28"/>
      <c r="BH51" s="88"/>
      <c r="BI51" s="28"/>
      <c r="BJ51" s="28"/>
      <c r="BK51" s="59"/>
      <c r="BL51" s="28"/>
      <c r="BM51" s="28"/>
      <c r="BN51" s="28"/>
      <c r="BO51" s="28"/>
      <c r="BP51" s="28"/>
      <c r="BQ51" s="28"/>
      <c r="BR51" s="28"/>
      <c r="BS51" s="28"/>
      <c r="BT51" s="28"/>
      <c r="BU51" s="28"/>
      <c r="BV51" s="59"/>
      <c r="BW51" s="28"/>
      <c r="BX51" s="59"/>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88"/>
      <c r="EJ51" s="7"/>
      <c r="EK51" s="7"/>
      <c r="EL51" s="7"/>
      <c r="EM51" s="7"/>
      <c r="EN51" s="7"/>
      <c r="EO51" s="7"/>
      <c r="EP51" s="7"/>
      <c r="EQ51" s="7"/>
      <c r="ER51" s="7"/>
      <c r="ES51" s="7"/>
      <c r="ET51" s="7"/>
      <c r="EU51" s="7"/>
      <c r="EV51" s="7"/>
      <c r="EW51" s="7"/>
      <c r="EX51" s="7"/>
      <c r="EY51" s="7"/>
      <c r="EZ51" s="7"/>
      <c r="FA51" s="7"/>
      <c r="FB51" s="7"/>
      <c r="FC51" s="7"/>
      <c r="FD51" s="7"/>
      <c r="FE51" s="7"/>
      <c r="FF51" s="7"/>
      <c r="FG51" s="14"/>
    </row>
    <row r="52" spans="2:163" ht="14.25" customHeight="1">
      <c r="B52" s="641"/>
      <c r="C52" s="642"/>
      <c r="D52" s="7"/>
      <c r="E52" s="7"/>
      <c r="F52" s="28" t="s">
        <v>188</v>
      </c>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88"/>
      <c r="BG52" s="28"/>
      <c r="BH52" s="88"/>
      <c r="BI52" s="28"/>
      <c r="BJ52" s="28"/>
      <c r="BK52" s="59"/>
      <c r="BL52" s="28"/>
      <c r="BM52" s="28"/>
      <c r="BN52" s="28"/>
      <c r="BO52" s="28"/>
      <c r="BP52" s="28"/>
      <c r="BQ52" s="28"/>
      <c r="BR52" s="28"/>
      <c r="BS52" s="28"/>
      <c r="BT52" s="28"/>
      <c r="BU52" s="28"/>
      <c r="BV52" s="59"/>
      <c r="BW52" s="28"/>
      <c r="BX52" s="59"/>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88"/>
      <c r="EJ52" s="88"/>
      <c r="EK52" s="88"/>
      <c r="EL52" s="88"/>
      <c r="EM52" s="88"/>
      <c r="EN52" s="88"/>
      <c r="EO52" s="88"/>
      <c r="EP52" s="88"/>
      <c r="EQ52" s="88"/>
      <c r="ER52" s="88"/>
      <c r="ES52" s="88"/>
      <c r="ET52" s="88"/>
      <c r="EU52" s="7"/>
      <c r="EV52" s="7"/>
      <c r="EW52" s="7"/>
      <c r="EX52" s="7"/>
      <c r="EY52" s="7"/>
      <c r="EZ52" s="7"/>
      <c r="FA52" s="7"/>
      <c r="FB52" s="7"/>
      <c r="FC52" s="7"/>
      <c r="FD52" s="7"/>
      <c r="FE52" s="7"/>
      <c r="FF52" s="7"/>
      <c r="FG52" s="14"/>
    </row>
    <row r="53" spans="2:163" ht="12" customHeight="1">
      <c r="B53" s="641"/>
      <c r="C53" s="642"/>
      <c r="D53" s="657" t="str">
        <f>IF(入力シート!D41="","",入力シート!D41)</f>
        <v/>
      </c>
      <c r="E53" s="658"/>
      <c r="F53" s="658"/>
      <c r="G53" s="658"/>
      <c r="H53" s="658"/>
      <c r="I53" s="658"/>
      <c r="J53" s="658"/>
      <c r="K53" s="658"/>
      <c r="L53" s="658"/>
      <c r="M53" s="658"/>
      <c r="N53" s="658"/>
      <c r="O53" s="658"/>
      <c r="P53" s="658"/>
      <c r="Q53" s="658"/>
      <c r="R53" s="658"/>
      <c r="S53" s="658"/>
      <c r="T53" s="658"/>
      <c r="U53" s="658"/>
      <c r="V53" s="658"/>
      <c r="W53" s="658"/>
      <c r="X53" s="658"/>
      <c r="Y53" s="658"/>
      <c r="Z53" s="658"/>
      <c r="AA53" s="658"/>
      <c r="AB53" s="658"/>
      <c r="AC53" s="658"/>
      <c r="AD53" s="658"/>
      <c r="AE53" s="658"/>
      <c r="AF53" s="658"/>
      <c r="AG53" s="658"/>
      <c r="AH53" s="658"/>
      <c r="AI53" s="658"/>
      <c r="AJ53" s="658"/>
      <c r="AK53" s="658"/>
      <c r="AL53" s="658"/>
      <c r="AM53" s="658"/>
      <c r="AN53" s="658"/>
      <c r="AO53" s="658"/>
      <c r="AP53" s="658"/>
      <c r="AQ53" s="658"/>
      <c r="AR53" s="658"/>
      <c r="AS53" s="658"/>
      <c r="AT53" s="658"/>
      <c r="AU53" s="658"/>
      <c r="AV53" s="658"/>
      <c r="AW53" s="658"/>
      <c r="AX53" s="658"/>
      <c r="AY53" s="658"/>
      <c r="AZ53" s="658"/>
      <c r="BA53" s="658"/>
      <c r="BB53" s="658"/>
      <c r="BC53" s="658"/>
      <c r="BD53" s="658"/>
      <c r="BE53" s="658"/>
      <c r="BF53" s="658"/>
      <c r="BG53" s="658"/>
      <c r="BH53" s="658"/>
      <c r="BI53" s="658"/>
      <c r="BJ53" s="658"/>
      <c r="BK53" s="658"/>
      <c r="BL53" s="658"/>
      <c r="BM53" s="658"/>
      <c r="BN53" s="658"/>
      <c r="BO53" s="658"/>
      <c r="BP53" s="658"/>
      <c r="BQ53" s="658"/>
      <c r="BR53" s="658"/>
      <c r="BS53" s="658"/>
      <c r="BT53" s="658"/>
      <c r="BU53" s="658"/>
      <c r="BV53" s="658"/>
      <c r="BW53" s="658"/>
      <c r="BX53" s="658"/>
      <c r="BY53" s="658"/>
      <c r="BZ53" s="658"/>
      <c r="CA53" s="658"/>
      <c r="CB53" s="658"/>
      <c r="CC53" s="658"/>
      <c r="CD53" s="658"/>
      <c r="CE53" s="658"/>
      <c r="CF53" s="658"/>
      <c r="CG53" s="658"/>
      <c r="CH53" s="658"/>
      <c r="CI53" s="658"/>
      <c r="CJ53" s="658"/>
      <c r="CK53" s="658"/>
      <c r="CL53" s="658"/>
      <c r="CM53" s="658"/>
      <c r="CN53" s="658"/>
      <c r="CO53" s="658"/>
      <c r="CP53" s="658"/>
      <c r="CQ53" s="658"/>
      <c r="CR53" s="658"/>
      <c r="CS53" s="658"/>
      <c r="CT53" s="658"/>
      <c r="CU53" s="658"/>
      <c r="CV53" s="658"/>
      <c r="CW53" s="658"/>
      <c r="CX53" s="658"/>
      <c r="CY53" s="658"/>
      <c r="CZ53" s="658"/>
      <c r="DA53" s="658"/>
      <c r="DB53" s="658"/>
      <c r="DC53" s="658"/>
      <c r="DD53" s="658"/>
      <c r="DE53" s="658"/>
      <c r="DF53" s="658"/>
      <c r="DG53" s="658"/>
      <c r="DH53" s="658"/>
      <c r="DI53" s="658"/>
      <c r="DJ53" s="658"/>
      <c r="DK53" s="658"/>
      <c r="DL53" s="658"/>
      <c r="DM53" s="658"/>
      <c r="DN53" s="658"/>
      <c r="DO53" s="658"/>
      <c r="DP53" s="658"/>
      <c r="DQ53" s="658"/>
      <c r="DR53" s="658"/>
      <c r="DS53" s="658"/>
      <c r="DT53" s="658"/>
      <c r="DU53" s="658"/>
      <c r="DV53" s="658"/>
      <c r="DW53" s="658"/>
      <c r="DX53" s="658"/>
      <c r="DY53" s="658"/>
      <c r="DZ53" s="658"/>
      <c r="EA53" s="658"/>
      <c r="EB53" s="658"/>
      <c r="EC53" s="658"/>
      <c r="ED53" s="658"/>
      <c r="EE53" s="658"/>
      <c r="EF53" s="658"/>
      <c r="EG53" s="658"/>
      <c r="EH53" s="658"/>
      <c r="EI53" s="658"/>
      <c r="EJ53" s="658"/>
      <c r="EK53" s="658"/>
      <c r="EL53" s="658"/>
      <c r="EM53" s="658"/>
      <c r="EN53" s="658"/>
      <c r="EO53" s="658"/>
      <c r="EP53" s="658"/>
      <c r="EQ53" s="658"/>
      <c r="ER53" s="658"/>
      <c r="ES53" s="658"/>
      <c r="ET53" s="658"/>
      <c r="EU53" s="658"/>
      <c r="EV53" s="658"/>
      <c r="EW53" s="658"/>
      <c r="EX53" s="658"/>
      <c r="EY53" s="658"/>
      <c r="EZ53" s="658"/>
      <c r="FA53" s="658"/>
      <c r="FB53" s="658"/>
      <c r="FC53" s="658"/>
      <c r="FD53" s="658"/>
      <c r="FE53" s="658"/>
      <c r="FF53" s="658"/>
      <c r="FG53" s="14"/>
    </row>
    <row r="54" spans="2:163" ht="58.5" customHeight="1" thickBot="1">
      <c r="B54" s="643"/>
      <c r="C54" s="644"/>
      <c r="D54" s="659"/>
      <c r="E54" s="660"/>
      <c r="F54" s="660"/>
      <c r="G54" s="660"/>
      <c r="H54" s="660"/>
      <c r="I54" s="660"/>
      <c r="J54" s="660"/>
      <c r="K54" s="660"/>
      <c r="L54" s="660"/>
      <c r="M54" s="660"/>
      <c r="N54" s="660"/>
      <c r="O54" s="660"/>
      <c r="P54" s="660"/>
      <c r="Q54" s="660"/>
      <c r="R54" s="660"/>
      <c r="S54" s="660"/>
      <c r="T54" s="660"/>
      <c r="U54" s="660"/>
      <c r="V54" s="660"/>
      <c r="W54" s="660"/>
      <c r="X54" s="660"/>
      <c r="Y54" s="660"/>
      <c r="Z54" s="660"/>
      <c r="AA54" s="660"/>
      <c r="AB54" s="660"/>
      <c r="AC54" s="660"/>
      <c r="AD54" s="660"/>
      <c r="AE54" s="660"/>
      <c r="AF54" s="660"/>
      <c r="AG54" s="660"/>
      <c r="AH54" s="660"/>
      <c r="AI54" s="660"/>
      <c r="AJ54" s="660"/>
      <c r="AK54" s="660"/>
      <c r="AL54" s="660"/>
      <c r="AM54" s="660"/>
      <c r="AN54" s="660"/>
      <c r="AO54" s="660"/>
      <c r="AP54" s="660"/>
      <c r="AQ54" s="660"/>
      <c r="AR54" s="660"/>
      <c r="AS54" s="660"/>
      <c r="AT54" s="660"/>
      <c r="AU54" s="660"/>
      <c r="AV54" s="660"/>
      <c r="AW54" s="660"/>
      <c r="AX54" s="660"/>
      <c r="AY54" s="660"/>
      <c r="AZ54" s="660"/>
      <c r="BA54" s="660"/>
      <c r="BB54" s="660"/>
      <c r="BC54" s="660"/>
      <c r="BD54" s="660"/>
      <c r="BE54" s="660"/>
      <c r="BF54" s="660"/>
      <c r="BG54" s="660"/>
      <c r="BH54" s="660"/>
      <c r="BI54" s="660"/>
      <c r="BJ54" s="660"/>
      <c r="BK54" s="660"/>
      <c r="BL54" s="660"/>
      <c r="BM54" s="660"/>
      <c r="BN54" s="660"/>
      <c r="BO54" s="660"/>
      <c r="BP54" s="660"/>
      <c r="BQ54" s="660"/>
      <c r="BR54" s="660"/>
      <c r="BS54" s="660"/>
      <c r="BT54" s="660"/>
      <c r="BU54" s="660"/>
      <c r="BV54" s="660"/>
      <c r="BW54" s="660"/>
      <c r="BX54" s="660"/>
      <c r="BY54" s="660"/>
      <c r="BZ54" s="660"/>
      <c r="CA54" s="660"/>
      <c r="CB54" s="660"/>
      <c r="CC54" s="660"/>
      <c r="CD54" s="660"/>
      <c r="CE54" s="660"/>
      <c r="CF54" s="660"/>
      <c r="CG54" s="660"/>
      <c r="CH54" s="660"/>
      <c r="CI54" s="660"/>
      <c r="CJ54" s="660"/>
      <c r="CK54" s="660"/>
      <c r="CL54" s="660"/>
      <c r="CM54" s="660"/>
      <c r="CN54" s="660"/>
      <c r="CO54" s="660"/>
      <c r="CP54" s="660"/>
      <c r="CQ54" s="660"/>
      <c r="CR54" s="660"/>
      <c r="CS54" s="660"/>
      <c r="CT54" s="660"/>
      <c r="CU54" s="660"/>
      <c r="CV54" s="660"/>
      <c r="CW54" s="660"/>
      <c r="CX54" s="660"/>
      <c r="CY54" s="660"/>
      <c r="CZ54" s="660"/>
      <c r="DA54" s="660"/>
      <c r="DB54" s="660"/>
      <c r="DC54" s="660"/>
      <c r="DD54" s="660"/>
      <c r="DE54" s="660"/>
      <c r="DF54" s="660"/>
      <c r="DG54" s="660"/>
      <c r="DH54" s="660"/>
      <c r="DI54" s="660"/>
      <c r="DJ54" s="660"/>
      <c r="DK54" s="660"/>
      <c r="DL54" s="660"/>
      <c r="DM54" s="660"/>
      <c r="DN54" s="660"/>
      <c r="DO54" s="660"/>
      <c r="DP54" s="660"/>
      <c r="DQ54" s="660"/>
      <c r="DR54" s="660"/>
      <c r="DS54" s="660"/>
      <c r="DT54" s="660"/>
      <c r="DU54" s="660"/>
      <c r="DV54" s="660"/>
      <c r="DW54" s="660"/>
      <c r="DX54" s="660"/>
      <c r="DY54" s="660"/>
      <c r="DZ54" s="660"/>
      <c r="EA54" s="660"/>
      <c r="EB54" s="660"/>
      <c r="EC54" s="660"/>
      <c r="ED54" s="660"/>
      <c r="EE54" s="660"/>
      <c r="EF54" s="660"/>
      <c r="EG54" s="660"/>
      <c r="EH54" s="660"/>
      <c r="EI54" s="660"/>
      <c r="EJ54" s="660"/>
      <c r="EK54" s="660"/>
      <c r="EL54" s="660"/>
      <c r="EM54" s="660"/>
      <c r="EN54" s="660"/>
      <c r="EO54" s="660"/>
      <c r="EP54" s="660"/>
      <c r="EQ54" s="660"/>
      <c r="ER54" s="660"/>
      <c r="ES54" s="660"/>
      <c r="ET54" s="660"/>
      <c r="EU54" s="660"/>
      <c r="EV54" s="660"/>
      <c r="EW54" s="660"/>
      <c r="EX54" s="660"/>
      <c r="EY54" s="660"/>
      <c r="EZ54" s="660"/>
      <c r="FA54" s="660"/>
      <c r="FB54" s="660"/>
      <c r="FC54" s="660"/>
      <c r="FD54" s="660"/>
      <c r="FE54" s="660"/>
      <c r="FF54" s="660"/>
      <c r="FG54" s="10"/>
    </row>
    <row r="55" spans="2:163" ht="12" customHeight="1">
      <c r="B55" s="639" t="s">
        <v>249</v>
      </c>
      <c r="C55" s="640"/>
      <c r="D55" s="45" t="s">
        <v>175</v>
      </c>
      <c r="E55" s="45"/>
      <c r="FG55" s="14"/>
    </row>
    <row r="56" spans="2:163" ht="3.75" customHeight="1">
      <c r="B56" s="641"/>
      <c r="C56" s="642"/>
      <c r="FG56" s="14"/>
    </row>
    <row r="57" spans="2:163" ht="11.25" customHeight="1">
      <c r="B57" s="641"/>
      <c r="C57" s="642"/>
      <c r="D57" s="62" t="s">
        <v>176</v>
      </c>
      <c r="E57" s="62"/>
      <c r="F57" s="15"/>
      <c r="G57" s="15"/>
      <c r="H57" s="15"/>
      <c r="I57" s="15"/>
      <c r="S57" s="506" t="str">
        <f>IF(Sheet1!A43=TRUE,"✔","")</f>
        <v/>
      </c>
      <c r="T57" s="513"/>
      <c r="U57" s="507"/>
      <c r="W57" s="539" t="s">
        <v>163</v>
      </c>
      <c r="X57" s="539"/>
      <c r="Y57" s="539"/>
      <c r="Z57" s="539"/>
      <c r="AA57" s="539"/>
      <c r="AB57" s="539"/>
      <c r="AC57" s="539"/>
      <c r="AD57" s="539"/>
      <c r="AE57" s="539"/>
      <c r="AF57" s="539"/>
      <c r="AO57" s="506" t="str">
        <f>IF(Sheet1!B43=TRUE,"✔","")</f>
        <v/>
      </c>
      <c r="AP57" s="513"/>
      <c r="AQ57" s="513"/>
      <c r="AR57" s="507"/>
      <c r="AT57" s="539" t="s">
        <v>167</v>
      </c>
      <c r="AU57" s="539"/>
      <c r="AV57" s="539"/>
      <c r="AW57" s="539"/>
      <c r="AX57" s="539"/>
      <c r="AY57" s="539"/>
      <c r="AZ57" s="539"/>
      <c r="BA57" s="539"/>
      <c r="BB57" s="539"/>
      <c r="BC57" s="539"/>
      <c r="BD57" s="539"/>
      <c r="BE57" s="539"/>
      <c r="BF57" s="539"/>
      <c r="BG57" s="539"/>
      <c r="BH57" s="539"/>
      <c r="BI57" s="539"/>
      <c r="BJ57" s="539"/>
      <c r="BK57" s="539"/>
      <c r="BL57" s="539"/>
      <c r="BM57" s="539"/>
      <c r="BN57" s="539"/>
      <c r="BO57" s="539"/>
      <c r="BP57" s="539"/>
      <c r="BQ57" s="539"/>
      <c r="BR57" s="539"/>
      <c r="BS57" s="56"/>
      <c r="CA57" s="506" t="str">
        <f>IF(Sheet1!C43=TRUE,"✔","")</f>
        <v/>
      </c>
      <c r="CB57" s="513"/>
      <c r="CC57" s="513"/>
      <c r="CD57" s="513"/>
      <c r="CE57" s="507"/>
      <c r="CI57" s="539" t="s">
        <v>169</v>
      </c>
      <c r="CJ57" s="540"/>
      <c r="CK57" s="540"/>
      <c r="CL57" s="540"/>
      <c r="CM57" s="540"/>
      <c r="CN57" s="540"/>
      <c r="CO57" s="540"/>
      <c r="CP57" s="540"/>
      <c r="CQ57" s="540"/>
      <c r="CR57" s="540"/>
      <c r="CS57" s="540"/>
      <c r="CT57" s="540"/>
      <c r="CU57" s="540"/>
      <c r="CV57" s="540"/>
      <c r="DI57" s="506" t="str">
        <f>IF(Sheet1!A44=TRUE,"✔","")</f>
        <v/>
      </c>
      <c r="DJ57" s="513"/>
      <c r="DK57" s="513"/>
      <c r="DL57" s="513"/>
      <c r="DM57" s="507"/>
      <c r="DR57" s="539" t="s">
        <v>171</v>
      </c>
      <c r="DS57" s="539"/>
      <c r="DT57" s="539"/>
      <c r="DU57" s="539"/>
      <c r="DV57" s="539"/>
      <c r="DW57" s="539"/>
      <c r="DX57" s="539"/>
      <c r="DY57" s="539"/>
      <c r="DZ57" s="539"/>
      <c r="EA57" s="539"/>
      <c r="EB57" s="539"/>
      <c r="EC57" s="539"/>
      <c r="ED57" s="539"/>
      <c r="EE57" s="539"/>
      <c r="EF57" s="539"/>
      <c r="EG57" s="539"/>
      <c r="EH57" s="539"/>
      <c r="EI57" s="539"/>
      <c r="EJ57" s="539"/>
      <c r="EK57" s="539"/>
      <c r="EL57" s="539"/>
      <c r="EM57" s="539"/>
      <c r="EN57" s="539"/>
      <c r="ES57" s="506" t="str">
        <f>IF(Sheet1!B44=TRUE,"✔","")</f>
        <v/>
      </c>
      <c r="ET57" s="513"/>
      <c r="EU57" s="507"/>
      <c r="EX57" s="539" t="s">
        <v>174</v>
      </c>
      <c r="EY57" s="539"/>
      <c r="EZ57" s="539"/>
      <c r="FA57" s="539"/>
      <c r="FB57" s="539"/>
      <c r="FC57" s="539"/>
      <c r="FD57" s="539"/>
      <c r="FE57" s="539"/>
      <c r="FF57" s="539"/>
      <c r="FG57" s="547"/>
    </row>
    <row r="58" spans="2:163" ht="7.5" customHeight="1">
      <c r="B58" s="641"/>
      <c r="C58" s="642"/>
      <c r="S58" s="230"/>
      <c r="T58" s="230"/>
      <c r="U58" s="230"/>
      <c r="AO58" s="230"/>
      <c r="AP58" s="230"/>
      <c r="AQ58" s="230"/>
      <c r="AR58" s="230"/>
      <c r="CA58" s="230"/>
      <c r="CB58" s="230"/>
      <c r="CC58" s="230"/>
      <c r="CD58" s="230"/>
      <c r="CE58" s="230"/>
      <c r="DI58" s="230"/>
      <c r="DJ58" s="230"/>
      <c r="DK58" s="230"/>
      <c r="DL58" s="230"/>
      <c r="DM58" s="230"/>
      <c r="FG58" s="14"/>
    </row>
    <row r="59" spans="2:163" ht="11.25" customHeight="1">
      <c r="B59" s="641"/>
      <c r="C59" s="642"/>
      <c r="S59" s="506" t="str">
        <f>IF(Sheet1!C44=TRUE,"✔","")</f>
        <v/>
      </c>
      <c r="T59" s="513"/>
      <c r="U59" s="507"/>
      <c r="W59" s="539" t="s">
        <v>164</v>
      </c>
      <c r="X59" s="539"/>
      <c r="Y59" s="539"/>
      <c r="Z59" s="539"/>
      <c r="AA59" s="539"/>
      <c r="AB59" s="539"/>
      <c r="AC59" s="539"/>
      <c r="AD59" s="539"/>
      <c r="AE59" s="539"/>
      <c r="AF59" s="539"/>
      <c r="AG59" s="539"/>
      <c r="AH59" s="539"/>
      <c r="AI59" s="539"/>
      <c r="AO59" s="506" t="str">
        <f>IF(Sheet1!A45=TRUE,"✔","")</f>
        <v/>
      </c>
      <c r="AP59" s="513"/>
      <c r="AQ59" s="513"/>
      <c r="AR59" s="507"/>
      <c r="AT59" s="539" t="s">
        <v>168</v>
      </c>
      <c r="AU59" s="539"/>
      <c r="AV59" s="539"/>
      <c r="AW59" s="539"/>
      <c r="AX59" s="539"/>
      <c r="AY59" s="539"/>
      <c r="AZ59" s="539"/>
      <c r="BA59" s="539"/>
      <c r="BB59" s="539"/>
      <c r="BC59" s="539"/>
      <c r="BD59" s="539"/>
      <c r="BE59" s="539"/>
      <c r="BF59" s="539"/>
      <c r="BG59" s="539"/>
      <c r="BH59" s="539"/>
      <c r="BI59" s="539"/>
      <c r="BJ59" s="539"/>
      <c r="BK59" s="539"/>
      <c r="BL59" s="539"/>
      <c r="BM59" s="539"/>
      <c r="BN59" s="539"/>
      <c r="BO59" s="539"/>
      <c r="BP59" s="539"/>
      <c r="BQ59" s="539"/>
      <c r="BR59" s="539"/>
      <c r="BS59" s="56"/>
      <c r="CA59" s="506" t="str">
        <f>IF(Sheet1!B45=TRUE,"✔","")</f>
        <v/>
      </c>
      <c r="CB59" s="513"/>
      <c r="CC59" s="513"/>
      <c r="CD59" s="513"/>
      <c r="CE59" s="507"/>
      <c r="CI59" s="539" t="s">
        <v>170</v>
      </c>
      <c r="CJ59" s="539"/>
      <c r="CK59" s="539"/>
      <c r="CL59" s="539"/>
      <c r="CM59" s="539"/>
      <c r="CN59" s="539"/>
      <c r="CO59" s="539"/>
      <c r="CP59" s="539"/>
      <c r="CQ59" s="539"/>
      <c r="CR59" s="539"/>
      <c r="CS59" s="539"/>
      <c r="CT59" s="539"/>
      <c r="CU59" s="539"/>
      <c r="CV59" s="539"/>
      <c r="CW59" s="539"/>
      <c r="CX59" s="539"/>
      <c r="CY59" s="539"/>
      <c r="CZ59" s="539"/>
      <c r="DA59" s="539"/>
      <c r="DB59" s="539"/>
      <c r="DC59" s="539"/>
      <c r="DI59" s="506" t="str">
        <f>IF(Sheet1!C45=TRUE,"✔","")</f>
        <v/>
      </c>
      <c r="DJ59" s="513"/>
      <c r="DK59" s="513"/>
      <c r="DL59" s="513"/>
      <c r="DM59" s="507"/>
      <c r="DR59" s="539" t="s">
        <v>172</v>
      </c>
      <c r="DS59" s="539"/>
      <c r="DT59" s="539"/>
      <c r="DU59" s="539"/>
      <c r="DV59" s="539"/>
      <c r="DW59" s="539"/>
      <c r="DX59" s="539"/>
      <c r="DY59" s="539"/>
      <c r="DZ59" s="539"/>
      <c r="EA59" s="539"/>
      <c r="EB59" s="539"/>
      <c r="EC59" s="539"/>
      <c r="ED59" s="539"/>
      <c r="EE59" s="539"/>
      <c r="EF59" s="539"/>
      <c r="EG59" s="539"/>
      <c r="EH59" s="539"/>
      <c r="EI59" s="539"/>
      <c r="EJ59" s="539"/>
      <c r="EK59" s="539"/>
      <c r="EL59" s="539"/>
      <c r="EM59" s="539"/>
      <c r="EN59" s="539"/>
      <c r="FG59" s="14"/>
    </row>
    <row r="60" spans="2:163" ht="7.5" customHeight="1">
      <c r="B60" s="641"/>
      <c r="C60" s="642"/>
      <c r="S60" s="230"/>
      <c r="T60" s="230"/>
      <c r="U60" s="230"/>
      <c r="DI60" s="230"/>
      <c r="DJ60" s="230"/>
      <c r="DK60" s="230"/>
      <c r="DL60" s="230"/>
      <c r="DM60" s="230"/>
      <c r="FG60" s="14"/>
    </row>
    <row r="61" spans="2:163" ht="11.25" customHeight="1">
      <c r="B61" s="641"/>
      <c r="C61" s="642"/>
      <c r="D61" s="63" t="s">
        <v>177</v>
      </c>
      <c r="E61" s="63"/>
      <c r="F61" s="64"/>
      <c r="G61" s="64"/>
      <c r="H61" s="64"/>
      <c r="I61" s="64"/>
      <c r="J61" s="64"/>
      <c r="K61" s="64"/>
      <c r="L61" s="64"/>
      <c r="M61" s="57"/>
      <c r="S61" s="506" t="str">
        <f>IF(Sheet1!A46=TRUE,"✔","")</f>
        <v/>
      </c>
      <c r="T61" s="513"/>
      <c r="U61" s="507"/>
      <c r="W61" s="557" t="s">
        <v>166</v>
      </c>
      <c r="X61" s="557"/>
      <c r="Y61" s="557"/>
      <c r="Z61" s="557"/>
      <c r="AA61" s="557"/>
      <c r="AB61" s="557"/>
      <c r="AC61" s="557"/>
      <c r="AD61" s="557"/>
      <c r="AE61" s="557"/>
      <c r="AF61" s="557"/>
      <c r="AG61" s="557"/>
      <c r="AH61" s="557"/>
      <c r="AI61" s="557"/>
      <c r="AJ61" s="557"/>
      <c r="AK61" s="557"/>
      <c r="AL61" s="557"/>
      <c r="AM61" s="557"/>
      <c r="AN61" s="557"/>
      <c r="AO61" s="557"/>
      <c r="AP61" s="557"/>
      <c r="AQ61" s="557"/>
      <c r="AR61" s="557"/>
      <c r="AS61" s="557"/>
      <c r="AT61" s="557"/>
      <c r="AU61" s="557"/>
      <c r="AV61" s="557"/>
      <c r="AW61" s="557"/>
      <c r="AX61" s="557"/>
      <c r="AY61" s="557"/>
      <c r="AZ61" s="557"/>
      <c r="BA61" s="557"/>
      <c r="BB61" s="557"/>
      <c r="BC61" s="557"/>
      <c r="BD61" s="557"/>
      <c r="BE61" s="557"/>
      <c r="BF61" s="557"/>
      <c r="BG61" s="557"/>
      <c r="BH61" s="557"/>
      <c r="BI61" s="557"/>
      <c r="BJ61" s="557"/>
      <c r="BK61" s="557"/>
      <c r="BL61" s="557"/>
      <c r="BM61" s="557"/>
      <c r="BN61" s="557"/>
      <c r="BO61" s="557"/>
      <c r="BP61" s="557"/>
      <c r="BQ61" s="557"/>
      <c r="BR61" s="557"/>
      <c r="BS61" s="557"/>
      <c r="BT61" s="557"/>
      <c r="BU61" s="557"/>
      <c r="BV61" s="557"/>
      <c r="BW61" s="557"/>
      <c r="BX61" s="61"/>
      <c r="DI61" s="506" t="str">
        <f>IF(Sheet1!B46=TRUE,"✔","")</f>
        <v/>
      </c>
      <c r="DJ61" s="513"/>
      <c r="DK61" s="513"/>
      <c r="DL61" s="513"/>
      <c r="DM61" s="507"/>
      <c r="DR61" s="539" t="s">
        <v>173</v>
      </c>
      <c r="DS61" s="539"/>
      <c r="DT61" s="539"/>
      <c r="DU61" s="539"/>
      <c r="DV61" s="539"/>
      <c r="DW61" s="539"/>
      <c r="DX61" s="539"/>
      <c r="DY61" s="539"/>
      <c r="DZ61" s="539"/>
      <c r="EA61" s="539"/>
      <c r="EB61" s="539"/>
      <c r="EC61" s="539"/>
      <c r="ED61" s="539"/>
      <c r="EE61" s="539"/>
      <c r="EF61" s="539"/>
      <c r="EG61" s="539"/>
      <c r="EH61" s="539"/>
      <c r="EI61" s="539"/>
      <c r="EJ61" s="539"/>
      <c r="EK61" s="539"/>
      <c r="EL61" s="539"/>
      <c r="EM61" s="539"/>
      <c r="EN61" s="539"/>
      <c r="FG61" s="14"/>
    </row>
    <row r="62" spans="2:163" ht="7.5" customHeight="1">
      <c r="B62" s="641"/>
      <c r="C62" s="642"/>
      <c r="D62" s="57"/>
      <c r="E62" s="57"/>
      <c r="F62" s="57"/>
      <c r="G62" s="57"/>
      <c r="H62" s="57"/>
      <c r="I62" s="57"/>
      <c r="J62" s="57"/>
      <c r="K62" s="57"/>
      <c r="L62" s="57"/>
      <c r="M62" s="57"/>
      <c r="S62" s="230"/>
      <c r="T62" s="230"/>
      <c r="U62" s="230"/>
      <c r="FG62" s="14"/>
    </row>
    <row r="63" spans="2:163" ht="9" customHeight="1">
      <c r="B63" s="641"/>
      <c r="C63" s="642"/>
      <c r="D63" s="65" t="s">
        <v>178</v>
      </c>
      <c r="E63" s="65"/>
      <c r="F63" s="15"/>
      <c r="G63" s="15"/>
      <c r="H63" s="15"/>
      <c r="I63" s="15"/>
      <c r="J63" s="15"/>
      <c r="K63" s="15"/>
      <c r="L63" s="15"/>
      <c r="M63" s="15"/>
      <c r="N63" s="15"/>
      <c r="S63" s="541" t="str">
        <f>IF(Sheet1!A47=TRUE,"✔","")</f>
        <v/>
      </c>
      <c r="T63" s="542"/>
      <c r="U63" s="543"/>
      <c r="W63" s="557" t="s">
        <v>165</v>
      </c>
      <c r="X63" s="557"/>
      <c r="Y63" s="557"/>
      <c r="Z63" s="557"/>
      <c r="AA63" s="557"/>
      <c r="AB63" s="557"/>
      <c r="AC63" s="557"/>
      <c r="AD63" s="557"/>
      <c r="AE63" s="557"/>
      <c r="AF63" s="557"/>
      <c r="AG63" s="557"/>
      <c r="AH63" s="557"/>
      <c r="AI63" s="557"/>
      <c r="AJ63" s="557"/>
      <c r="AK63" s="557"/>
      <c r="AL63" s="557"/>
      <c r="AM63" s="557"/>
      <c r="AN63" s="557"/>
      <c r="AO63" s="557"/>
      <c r="AP63" s="557"/>
      <c r="AQ63" s="557"/>
      <c r="AR63" s="557"/>
      <c r="AS63" s="557"/>
      <c r="AT63" s="557"/>
      <c r="AU63" s="557"/>
      <c r="AV63" s="557"/>
      <c r="AW63" s="557"/>
      <c r="AX63" s="557"/>
      <c r="AY63" s="557"/>
      <c r="AZ63" s="557"/>
      <c r="BA63" s="557"/>
      <c r="BB63" s="557"/>
      <c r="BC63" s="557"/>
      <c r="BD63" s="557"/>
      <c r="BE63" s="557"/>
      <c r="BF63" s="557"/>
      <c r="BG63" s="557"/>
      <c r="BH63" s="557"/>
      <c r="BI63" s="557"/>
      <c r="BJ63" s="557"/>
      <c r="BK63" s="557"/>
      <c r="BL63" s="557"/>
      <c r="BM63" s="557"/>
      <c r="BN63" s="557"/>
      <c r="BO63" s="557"/>
      <c r="BP63" s="557"/>
      <c r="BQ63" s="557"/>
      <c r="BR63" s="557"/>
      <c r="BS63" s="557"/>
      <c r="BT63" s="557"/>
      <c r="BU63" s="557"/>
      <c r="BV63" s="557"/>
      <c r="BW63" s="557"/>
      <c r="BX63" s="557"/>
      <c r="BY63" s="557"/>
      <c r="BZ63" s="557"/>
      <c r="CA63" s="557"/>
      <c r="CB63" s="557"/>
      <c r="CC63" s="557"/>
      <c r="CD63" s="557"/>
      <c r="CE63" s="557"/>
      <c r="CF63" s="557"/>
      <c r="CG63" s="557"/>
      <c r="CH63" s="557"/>
      <c r="CI63" s="557"/>
      <c r="CJ63" s="557"/>
      <c r="CK63" s="557"/>
      <c r="CL63" s="557"/>
      <c r="CM63" s="557"/>
      <c r="CN63" s="557"/>
      <c r="CO63" s="557"/>
      <c r="CP63" s="557"/>
      <c r="CQ63" s="557"/>
      <c r="CR63" s="557"/>
      <c r="CS63" s="557"/>
      <c r="CT63" s="557"/>
      <c r="CU63" s="557"/>
      <c r="CV63" s="557"/>
      <c r="CW63" s="557"/>
      <c r="CX63" s="557"/>
      <c r="CY63" s="557"/>
      <c r="CZ63" s="557"/>
      <c r="DA63" s="557"/>
      <c r="FG63" s="14"/>
    </row>
    <row r="64" spans="2:163" ht="2.25" customHeight="1">
      <c r="B64" s="641"/>
      <c r="C64" s="642"/>
      <c r="S64" s="544"/>
      <c r="T64" s="545"/>
      <c r="U64" s="546"/>
      <c r="W64" s="557"/>
      <c r="X64" s="557"/>
      <c r="Y64" s="557"/>
      <c r="Z64" s="557"/>
      <c r="AA64" s="557"/>
      <c r="AB64" s="557"/>
      <c r="AC64" s="557"/>
      <c r="AD64" s="557"/>
      <c r="AE64" s="557"/>
      <c r="AF64" s="557"/>
      <c r="AG64" s="557"/>
      <c r="AH64" s="557"/>
      <c r="AI64" s="557"/>
      <c r="AJ64" s="557"/>
      <c r="AK64" s="557"/>
      <c r="AL64" s="557"/>
      <c r="AM64" s="557"/>
      <c r="AN64" s="557"/>
      <c r="AO64" s="557"/>
      <c r="AP64" s="557"/>
      <c r="AQ64" s="557"/>
      <c r="AR64" s="557"/>
      <c r="AS64" s="557"/>
      <c r="AT64" s="557"/>
      <c r="AU64" s="557"/>
      <c r="AV64" s="557"/>
      <c r="AW64" s="557"/>
      <c r="AX64" s="557"/>
      <c r="AY64" s="557"/>
      <c r="AZ64" s="557"/>
      <c r="BA64" s="557"/>
      <c r="BB64" s="557"/>
      <c r="BC64" s="557"/>
      <c r="BD64" s="557"/>
      <c r="BE64" s="557"/>
      <c r="BF64" s="557"/>
      <c r="BG64" s="557"/>
      <c r="BH64" s="557"/>
      <c r="BI64" s="557"/>
      <c r="BJ64" s="557"/>
      <c r="BK64" s="557"/>
      <c r="BL64" s="557"/>
      <c r="BM64" s="557"/>
      <c r="BN64" s="557"/>
      <c r="BO64" s="557"/>
      <c r="BP64" s="557"/>
      <c r="BQ64" s="557"/>
      <c r="BR64" s="557"/>
      <c r="BS64" s="557"/>
      <c r="BT64" s="557"/>
      <c r="BU64" s="557"/>
      <c r="BV64" s="557"/>
      <c r="BW64" s="557"/>
      <c r="BX64" s="557"/>
      <c r="BY64" s="557"/>
      <c r="BZ64" s="557"/>
      <c r="CA64" s="557"/>
      <c r="CB64" s="557"/>
      <c r="CC64" s="557"/>
      <c r="CD64" s="557"/>
      <c r="CE64" s="557"/>
      <c r="CF64" s="557"/>
      <c r="CG64" s="557"/>
      <c r="CH64" s="557"/>
      <c r="CI64" s="557"/>
      <c r="CJ64" s="557"/>
      <c r="CK64" s="557"/>
      <c r="CL64" s="557"/>
      <c r="CM64" s="557"/>
      <c r="CN64" s="557"/>
      <c r="CO64" s="557"/>
      <c r="CP64" s="557"/>
      <c r="CQ64" s="557"/>
      <c r="CR64" s="557"/>
      <c r="CS64" s="557"/>
      <c r="CT64" s="557"/>
      <c r="CU64" s="557"/>
      <c r="CV64" s="557"/>
      <c r="CW64" s="557"/>
      <c r="CX64" s="557"/>
      <c r="CY64" s="557"/>
      <c r="CZ64" s="557"/>
      <c r="DA64" s="557"/>
      <c r="FG64" s="14"/>
    </row>
    <row r="65" spans="2:163" ht="5.25" customHeight="1" thickBot="1">
      <c r="B65" s="643"/>
      <c r="C65" s="644"/>
      <c r="D65" s="8"/>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10"/>
    </row>
    <row r="66" spans="2:163" ht="12" customHeight="1">
      <c r="B66" s="639" t="s">
        <v>251</v>
      </c>
      <c r="C66" s="640"/>
      <c r="D66" s="66" t="s">
        <v>179</v>
      </c>
      <c r="E66" s="6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13"/>
    </row>
    <row r="67" spans="2:163" s="36" customFormat="1" ht="2.25" customHeight="1">
      <c r="B67" s="641"/>
      <c r="C67" s="642"/>
      <c r="D67" s="654" t="s">
        <v>180</v>
      </c>
      <c r="E67" s="552"/>
      <c r="F67" s="552"/>
      <c r="G67" s="552"/>
      <c r="H67" s="552"/>
      <c r="I67" s="552"/>
      <c r="J67" s="552"/>
      <c r="K67" s="552"/>
      <c r="L67" s="552"/>
      <c r="M67" s="552"/>
      <c r="N67" s="552"/>
      <c r="O67" s="552"/>
      <c r="P67" s="552"/>
      <c r="Q67" s="552"/>
      <c r="R67" s="552"/>
      <c r="S67" s="552"/>
      <c r="T67" s="552"/>
      <c r="U67" s="552"/>
      <c r="V67" s="552"/>
      <c r="W67" s="552"/>
      <c r="X67" s="552"/>
      <c r="Y67" s="552"/>
      <c r="Z67" s="552"/>
      <c r="AA67" s="552"/>
      <c r="AB67" s="552"/>
      <c r="AC67" s="552"/>
      <c r="AD67" s="552"/>
      <c r="AE67" s="552"/>
      <c r="AF67" s="552"/>
      <c r="AG67" s="552"/>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67"/>
    </row>
    <row r="68" spans="2:163" s="36" customFormat="1" ht="11.25" customHeight="1">
      <c r="B68" s="641"/>
      <c r="C68" s="642"/>
      <c r="D68" s="654"/>
      <c r="E68" s="552"/>
      <c r="F68" s="552"/>
      <c r="G68" s="552"/>
      <c r="H68" s="552"/>
      <c r="I68" s="552"/>
      <c r="J68" s="552"/>
      <c r="K68" s="552"/>
      <c r="L68" s="552"/>
      <c r="M68" s="552"/>
      <c r="N68" s="552"/>
      <c r="O68" s="552"/>
      <c r="P68" s="552"/>
      <c r="Q68" s="552"/>
      <c r="R68" s="552"/>
      <c r="S68" s="552"/>
      <c r="T68" s="552"/>
      <c r="U68" s="552"/>
      <c r="V68" s="552"/>
      <c r="W68" s="552"/>
      <c r="X68" s="552"/>
      <c r="Y68" s="552"/>
      <c r="Z68" s="552"/>
      <c r="AA68" s="552"/>
      <c r="AB68" s="552"/>
      <c r="AC68" s="552"/>
      <c r="AD68" s="552"/>
      <c r="AE68" s="552"/>
      <c r="AF68" s="552"/>
      <c r="AG68" s="552"/>
      <c r="AH68" s="37"/>
      <c r="AI68" s="37"/>
      <c r="AJ68" s="37"/>
      <c r="AK68" s="37"/>
      <c r="AL68" s="506" t="str">
        <f>IF(Sheet1!A49=TRUE,"✔","")</f>
        <v/>
      </c>
      <c r="AM68" s="513"/>
      <c r="AN68" s="513"/>
      <c r="AO68" s="507"/>
      <c r="AP68" s="628" t="s">
        <v>191</v>
      </c>
      <c r="AQ68" s="628"/>
      <c r="AR68" s="628"/>
      <c r="AS68" s="628"/>
      <c r="AT68" s="628"/>
      <c r="AU68" s="628"/>
      <c r="AV68" s="628"/>
      <c r="AW68" s="37"/>
      <c r="AX68" s="37"/>
      <c r="AY68" s="37"/>
      <c r="AZ68" s="37"/>
      <c r="BA68" s="506" t="str">
        <f>IF(Sheet1!B49=TRUE,"✔","")</f>
        <v/>
      </c>
      <c r="BB68" s="513"/>
      <c r="BC68" s="507"/>
      <c r="BD68" s="628" t="s">
        <v>200</v>
      </c>
      <c r="BE68" s="628"/>
      <c r="BF68" s="628"/>
      <c r="BG68" s="628"/>
      <c r="BH68" s="628"/>
      <c r="BI68" s="628"/>
      <c r="BJ68" s="628"/>
      <c r="BK68" s="58"/>
      <c r="BL68" s="37"/>
      <c r="BM68" s="37"/>
      <c r="BN68" s="506" t="str">
        <f>IF(Sheet1!C49=TRUE,"✔","")</f>
        <v/>
      </c>
      <c r="BO68" s="513"/>
      <c r="BP68" s="513"/>
      <c r="BQ68" s="513"/>
      <c r="BR68" s="513"/>
      <c r="BS68" s="507"/>
      <c r="BT68" s="628" t="s">
        <v>201</v>
      </c>
      <c r="BU68" s="628"/>
      <c r="BV68" s="628"/>
      <c r="BW68" s="628"/>
      <c r="BX68" s="628"/>
      <c r="BY68" s="628"/>
      <c r="BZ68" s="37"/>
      <c r="CA68" s="37"/>
      <c r="CB68" s="37"/>
      <c r="CC68" s="37"/>
      <c r="CD68" s="506" t="str">
        <f>IF(Sheet1!D49=TRUE,"✔","")</f>
        <v/>
      </c>
      <c r="CE68" s="513"/>
      <c r="CF68" s="513"/>
      <c r="CG68" s="513"/>
      <c r="CH68" s="513"/>
      <c r="CI68" s="507"/>
      <c r="CJ68" s="632" t="s">
        <v>246</v>
      </c>
      <c r="CK68" s="629"/>
      <c r="CL68" s="629"/>
      <c r="CM68" s="629"/>
      <c r="CN68" s="629"/>
      <c r="CO68" s="629"/>
      <c r="CP68" s="629"/>
      <c r="CQ68" s="629"/>
      <c r="CR68" s="629"/>
      <c r="CS68" s="37"/>
      <c r="CT68" s="37"/>
      <c r="CU68" s="37"/>
      <c r="CV68" s="37"/>
      <c r="CW68" s="506" t="str">
        <f>IF(Sheet1!E49=TRUE,"✔","")</f>
        <v/>
      </c>
      <c r="CX68" s="513"/>
      <c r="CY68" s="513"/>
      <c r="CZ68" s="513"/>
      <c r="DA68" s="507"/>
      <c r="DB68" s="629" t="s">
        <v>202</v>
      </c>
      <c r="DC68" s="629"/>
      <c r="DD68" s="629"/>
      <c r="DE68" s="69"/>
      <c r="DF68" s="37"/>
      <c r="DG68" s="37"/>
      <c r="DH68" s="37"/>
      <c r="DI68" s="37"/>
      <c r="DJ68" s="37"/>
      <c r="DK68" s="506" t="str">
        <f>IF(Sheet1!A50=TRUE,"✔","")</f>
        <v/>
      </c>
      <c r="DL68" s="513"/>
      <c r="DM68" s="513"/>
      <c r="DN68" s="513"/>
      <c r="DO68" s="507"/>
      <c r="DP68" s="628" t="s">
        <v>203</v>
      </c>
      <c r="DQ68" s="628"/>
      <c r="DR68" s="628"/>
      <c r="DS68" s="628"/>
      <c r="DT68" s="628"/>
      <c r="DU68" s="628"/>
      <c r="DV68" s="628"/>
      <c r="DW68" s="37"/>
      <c r="DX68" s="37"/>
      <c r="DY68" s="37"/>
      <c r="DZ68" s="506" t="str">
        <f>IF(Sheet1!B50=TRUE,"✔","")</f>
        <v/>
      </c>
      <c r="EA68" s="513"/>
      <c r="EB68" s="513"/>
      <c r="EC68" s="513"/>
      <c r="ED68" s="507"/>
      <c r="EE68" s="628" t="s">
        <v>204</v>
      </c>
      <c r="EF68" s="630"/>
      <c r="EG68" s="630"/>
      <c r="EH68" s="630"/>
      <c r="EI68" s="630"/>
      <c r="EJ68" s="630"/>
      <c r="EK68" s="37"/>
      <c r="EL68" s="506" t="str">
        <f>IF(Sheet1!C50=TRUE,"✔","")</f>
        <v/>
      </c>
      <c r="EM68" s="513"/>
      <c r="EN68" s="507"/>
      <c r="EO68" s="628" t="s">
        <v>205</v>
      </c>
      <c r="EP68" s="630"/>
      <c r="EQ68" s="630"/>
      <c r="ER68" s="630"/>
      <c r="ES68" s="37"/>
      <c r="ET68" s="37"/>
      <c r="EU68" s="506" t="str">
        <f>IF(Sheet1!D50=TRUE,"✔","")</f>
        <v/>
      </c>
      <c r="EV68" s="513"/>
      <c r="EW68" s="513"/>
      <c r="EX68" s="507"/>
      <c r="EY68" s="628" t="s">
        <v>212</v>
      </c>
      <c r="EZ68" s="630"/>
      <c r="FA68" s="630"/>
      <c r="FB68" s="630"/>
      <c r="FC68" s="630"/>
      <c r="FD68" s="37"/>
      <c r="FE68" s="37"/>
      <c r="FF68" s="37"/>
      <c r="FG68" s="67"/>
    </row>
    <row r="69" spans="2:163" s="36" customFormat="1" ht="10.5" customHeight="1">
      <c r="B69" s="641"/>
      <c r="C69" s="642"/>
      <c r="D69" s="654"/>
      <c r="E69" s="552"/>
      <c r="F69" s="552"/>
      <c r="G69" s="552"/>
      <c r="H69" s="552"/>
      <c r="I69" s="552"/>
      <c r="J69" s="552"/>
      <c r="K69" s="552"/>
      <c r="L69" s="552"/>
      <c r="M69" s="552"/>
      <c r="N69" s="552"/>
      <c r="O69" s="552"/>
      <c r="P69" s="552"/>
      <c r="Q69" s="552"/>
      <c r="R69" s="552"/>
      <c r="S69" s="552"/>
      <c r="T69" s="552"/>
      <c r="U69" s="552"/>
      <c r="V69" s="552"/>
      <c r="W69" s="552"/>
      <c r="X69" s="552"/>
      <c r="Y69" s="552"/>
      <c r="Z69" s="552"/>
      <c r="AA69" s="552"/>
      <c r="AB69" s="552"/>
      <c r="AC69" s="552"/>
      <c r="AD69" s="552"/>
      <c r="AE69" s="552"/>
      <c r="AF69" s="552"/>
      <c r="AG69" s="552"/>
      <c r="AH69" s="37"/>
      <c r="AI69" s="37"/>
      <c r="AJ69" s="37"/>
      <c r="AK69" s="37"/>
      <c r="AL69" s="231"/>
      <c r="AM69" s="231"/>
      <c r="AN69" s="231"/>
      <c r="AO69" s="231"/>
      <c r="AP69" s="37"/>
      <c r="AQ69" s="37"/>
      <c r="AR69" s="37"/>
      <c r="AS69" s="37"/>
      <c r="AT69" s="37"/>
      <c r="AU69" s="37"/>
      <c r="AV69" s="37"/>
      <c r="AW69" s="37"/>
      <c r="AX69" s="37"/>
      <c r="AY69" s="37"/>
      <c r="AZ69" s="37"/>
      <c r="BA69" s="231"/>
      <c r="BB69" s="231"/>
      <c r="BC69" s="231"/>
      <c r="BD69" s="37"/>
      <c r="BE69" s="37"/>
      <c r="BF69" s="37"/>
      <c r="BG69" s="37"/>
      <c r="BH69" s="37"/>
      <c r="BI69" s="37"/>
      <c r="BJ69" s="37"/>
      <c r="BK69" s="37"/>
      <c r="BL69" s="37"/>
      <c r="BM69" s="37"/>
      <c r="BN69" s="231"/>
      <c r="BO69" s="231"/>
      <c r="BP69" s="231"/>
      <c r="BQ69" s="231"/>
      <c r="BR69" s="231"/>
      <c r="BS69" s="231"/>
      <c r="BT69" s="37"/>
      <c r="BU69" s="37"/>
      <c r="BV69" s="37"/>
      <c r="BW69" s="37"/>
      <c r="BX69" s="37"/>
      <c r="BY69" s="37"/>
      <c r="BZ69" s="37"/>
      <c r="CA69" s="37"/>
      <c r="CB69" s="37"/>
      <c r="CC69" s="37"/>
      <c r="CD69" s="231"/>
      <c r="CE69" s="231"/>
      <c r="CF69" s="231"/>
      <c r="CG69" s="231"/>
      <c r="CH69" s="231"/>
      <c r="CI69" s="231"/>
      <c r="CJ69" s="37"/>
      <c r="CK69" s="37"/>
      <c r="CL69" s="37"/>
      <c r="CM69" s="37"/>
      <c r="CN69" s="37"/>
      <c r="CO69" s="37"/>
      <c r="CP69" s="37"/>
      <c r="CQ69" s="37"/>
      <c r="CR69" s="37"/>
      <c r="CS69" s="37"/>
      <c r="CT69" s="37"/>
      <c r="CU69" s="37"/>
      <c r="CV69" s="37"/>
      <c r="CW69" s="231"/>
      <c r="CX69" s="231"/>
      <c r="CY69" s="231"/>
      <c r="CZ69" s="231"/>
      <c r="DA69" s="231"/>
      <c r="DB69" s="37"/>
      <c r="DC69" s="37"/>
      <c r="DD69" s="37"/>
      <c r="DE69" s="37"/>
      <c r="DF69" s="37"/>
      <c r="DG69" s="37"/>
      <c r="DH69" s="37"/>
      <c r="DI69" s="37"/>
      <c r="DJ69" s="37"/>
      <c r="DK69" s="231"/>
      <c r="DL69" s="231"/>
      <c r="DM69" s="231"/>
      <c r="DN69" s="231"/>
      <c r="DO69" s="231"/>
      <c r="DP69" s="37"/>
      <c r="DQ69" s="37"/>
      <c r="DR69" s="37"/>
      <c r="DS69" s="37"/>
      <c r="DT69" s="37"/>
      <c r="DU69" s="37"/>
      <c r="DV69" s="37"/>
      <c r="DW69" s="37"/>
      <c r="DX69" s="37"/>
      <c r="DY69" s="37"/>
      <c r="DZ69" s="231"/>
      <c r="EA69" s="231"/>
      <c r="EB69" s="231"/>
      <c r="EC69" s="231"/>
      <c r="ED69" s="231"/>
      <c r="EE69" s="37"/>
      <c r="EF69" s="37"/>
      <c r="EG69" s="37"/>
      <c r="EH69" s="37"/>
      <c r="EI69" s="37"/>
      <c r="EJ69" s="37"/>
      <c r="EK69" s="37"/>
      <c r="EL69" s="231"/>
      <c r="EM69" s="231"/>
      <c r="EN69" s="231"/>
      <c r="EO69" s="37"/>
      <c r="EP69" s="37"/>
      <c r="EQ69" s="37"/>
      <c r="ER69" s="37"/>
      <c r="ES69" s="37"/>
      <c r="ET69" s="37"/>
      <c r="EU69" s="37"/>
      <c r="EV69" s="37"/>
      <c r="EW69" s="37"/>
      <c r="EX69" s="37"/>
      <c r="EY69" s="37"/>
      <c r="EZ69" s="37"/>
      <c r="FA69" s="37"/>
      <c r="FB69" s="37"/>
      <c r="FC69" s="37"/>
      <c r="FD69" s="37"/>
      <c r="FE69" s="37"/>
      <c r="FF69" s="37"/>
      <c r="FG69" s="67"/>
    </row>
    <row r="70" spans="2:163" ht="11.25" customHeight="1">
      <c r="B70" s="641"/>
      <c r="C70" s="642"/>
      <c r="D70" s="655" t="s">
        <v>240</v>
      </c>
      <c r="E70" s="550"/>
      <c r="F70" s="550"/>
      <c r="G70" s="550"/>
      <c r="H70" s="550"/>
      <c r="I70" s="550"/>
      <c r="J70" s="550"/>
      <c r="K70" s="550"/>
      <c r="L70" s="550"/>
      <c r="M70" s="550"/>
      <c r="N70" s="550"/>
      <c r="O70" s="550"/>
      <c r="P70" s="550"/>
      <c r="Q70" s="550"/>
      <c r="R70" s="550"/>
      <c r="S70" s="550"/>
      <c r="T70" s="550"/>
      <c r="U70" s="550"/>
      <c r="V70" s="550"/>
      <c r="W70" s="550"/>
      <c r="X70" s="550"/>
      <c r="Y70" s="550"/>
      <c r="Z70" s="550"/>
      <c r="AA70" s="550"/>
      <c r="AB70" s="550"/>
      <c r="AC70" s="550"/>
      <c r="AD70" s="550"/>
      <c r="AE70" s="550"/>
      <c r="AF70" s="550"/>
      <c r="AG70" s="550"/>
      <c r="AH70" s="7"/>
      <c r="AI70" s="7"/>
      <c r="AJ70" s="7"/>
      <c r="AK70" s="7"/>
      <c r="AL70" s="506" t="str">
        <f>IF(Sheet1!A51=TRUE,"✔","")</f>
        <v/>
      </c>
      <c r="AM70" s="513"/>
      <c r="AN70" s="513"/>
      <c r="AO70" s="507"/>
      <c r="AP70" s="628" t="s">
        <v>191</v>
      </c>
      <c r="AQ70" s="628"/>
      <c r="AR70" s="628"/>
      <c r="AS70" s="628"/>
      <c r="AT70" s="628"/>
      <c r="AU70" s="628"/>
      <c r="AV70" s="628"/>
      <c r="AW70" s="7"/>
      <c r="AX70" s="7"/>
      <c r="AY70" s="7"/>
      <c r="AZ70" s="7"/>
      <c r="BA70" s="506" t="str">
        <f>IF(Sheet1!B51=TRUE,"✔","")</f>
        <v/>
      </c>
      <c r="BB70" s="513"/>
      <c r="BC70" s="507"/>
      <c r="BD70" s="528" t="s">
        <v>206</v>
      </c>
      <c r="BE70" s="529"/>
      <c r="BF70" s="529"/>
      <c r="BG70" s="529"/>
      <c r="BH70" s="529"/>
      <c r="BI70" s="529"/>
      <c r="BJ70" s="7"/>
      <c r="BK70" s="7"/>
      <c r="BL70" s="7"/>
      <c r="BM70" s="7"/>
      <c r="BN70" s="506" t="str">
        <f>IF(Sheet1!C51=TRUE,"✔","")</f>
        <v/>
      </c>
      <c r="BO70" s="513"/>
      <c r="BP70" s="513"/>
      <c r="BQ70" s="513"/>
      <c r="BR70" s="513"/>
      <c r="BS70" s="507"/>
      <c r="BT70" s="508" t="s">
        <v>207</v>
      </c>
      <c r="BU70" s="508"/>
      <c r="BV70" s="508"/>
      <c r="BW70" s="508"/>
      <c r="BX70" s="508"/>
      <c r="BY70" s="508"/>
      <c r="BZ70" s="7"/>
      <c r="CA70" s="7"/>
      <c r="CB70" s="7"/>
      <c r="CC70" s="7"/>
      <c r="CD70" s="506" t="str">
        <f>IF(Sheet1!D51=TRUE,"✔","")</f>
        <v/>
      </c>
      <c r="CE70" s="513"/>
      <c r="CF70" s="513"/>
      <c r="CG70" s="513"/>
      <c r="CH70" s="513"/>
      <c r="CI70" s="507"/>
      <c r="CJ70" s="633" t="s">
        <v>93</v>
      </c>
      <c r="CK70" s="508"/>
      <c r="CL70" s="508"/>
      <c r="CM70" s="508"/>
      <c r="CN70" s="508"/>
      <c r="CO70" s="508"/>
      <c r="CP70" s="508"/>
      <c r="CQ70" s="508"/>
      <c r="CR70" s="508"/>
      <c r="CS70" s="7"/>
      <c r="CT70" s="7"/>
      <c r="CU70" s="7"/>
      <c r="CV70" s="7"/>
      <c r="CW70" s="506" t="str">
        <f>IF(Sheet1!A52=TRUE,"✔","")</f>
        <v/>
      </c>
      <c r="CX70" s="513"/>
      <c r="CY70" s="513"/>
      <c r="CZ70" s="513"/>
      <c r="DA70" s="507"/>
      <c r="DB70" s="508" t="s">
        <v>208</v>
      </c>
      <c r="DC70" s="508"/>
      <c r="DD70" s="508"/>
      <c r="DE70" s="508"/>
      <c r="DF70" s="7"/>
      <c r="DG70" s="7"/>
      <c r="DH70" s="7"/>
      <c r="DI70" s="7"/>
      <c r="DJ70" s="7"/>
      <c r="DK70" s="506" t="str">
        <f>IF(Sheet1!B52=TRUE,"✔","")</f>
        <v/>
      </c>
      <c r="DL70" s="513"/>
      <c r="DM70" s="513"/>
      <c r="DN70" s="513"/>
      <c r="DO70" s="507"/>
      <c r="DP70" s="508" t="s">
        <v>209</v>
      </c>
      <c r="DQ70" s="508"/>
      <c r="DR70" s="508"/>
      <c r="DS70" s="508"/>
      <c r="DT70" s="508"/>
      <c r="DU70" s="508"/>
      <c r="DV70" s="508"/>
      <c r="DW70" s="7"/>
      <c r="DX70" s="7"/>
      <c r="DY70" s="7"/>
      <c r="DZ70" s="506" t="str">
        <f>IF(Sheet1!C52=TRUE,"✔","")</f>
        <v/>
      </c>
      <c r="EA70" s="513"/>
      <c r="EB70" s="513"/>
      <c r="EC70" s="513"/>
      <c r="ED70" s="507"/>
      <c r="EE70" s="7"/>
      <c r="EF70" s="508" t="s">
        <v>210</v>
      </c>
      <c r="EG70" s="508"/>
      <c r="EH70" s="523"/>
      <c r="EI70" s="523"/>
      <c r="EJ70" s="523"/>
      <c r="EK70" s="7"/>
      <c r="EL70" s="506" t="str">
        <f>IF(Sheet1!D52=TRUE,"✔","")</f>
        <v/>
      </c>
      <c r="EM70" s="513"/>
      <c r="EN70" s="507"/>
      <c r="EO70" s="508" t="s">
        <v>211</v>
      </c>
      <c r="EP70" s="523"/>
      <c r="EQ70" s="523"/>
      <c r="ER70" s="523"/>
      <c r="ES70" s="523"/>
      <c r="ET70" s="7"/>
      <c r="EU70" s="11"/>
      <c r="EV70" s="11"/>
      <c r="EW70" s="11"/>
      <c r="EX70" s="11"/>
      <c r="EY70" s="7"/>
      <c r="EZ70" s="7"/>
      <c r="FA70" s="7"/>
      <c r="FB70" s="7"/>
      <c r="FC70" s="7"/>
      <c r="FD70" s="7"/>
      <c r="FE70" s="7"/>
      <c r="FF70" s="7"/>
      <c r="FG70" s="14"/>
    </row>
    <row r="71" spans="2:163" ht="5.25" customHeight="1" thickBot="1">
      <c r="B71" s="641"/>
      <c r="C71" s="642"/>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232"/>
      <c r="DL71" s="232"/>
      <c r="DM71" s="232"/>
      <c r="DN71" s="232"/>
      <c r="DO71" s="232"/>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10"/>
    </row>
    <row r="72" spans="2:163" s="18" customFormat="1" ht="13.5" customHeight="1">
      <c r="B72" s="641"/>
      <c r="C72" s="642"/>
      <c r="D72" s="70" t="s">
        <v>182</v>
      </c>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c r="EO72" s="70"/>
      <c r="EP72" s="70"/>
      <c r="EQ72" s="70"/>
      <c r="ER72" s="70"/>
      <c r="ES72" s="70"/>
      <c r="ET72" s="70"/>
      <c r="EU72" s="70"/>
      <c r="EV72" s="70"/>
      <c r="EW72" s="70"/>
      <c r="EX72" s="70"/>
      <c r="EY72" s="70"/>
      <c r="EZ72" s="70"/>
      <c r="FA72" s="70"/>
      <c r="FB72" s="70"/>
      <c r="FC72" s="70"/>
      <c r="FD72" s="70"/>
      <c r="FE72" s="70"/>
      <c r="FF72" s="70"/>
      <c r="FG72" s="71"/>
    </row>
    <row r="73" spans="2:163" ht="3" customHeight="1">
      <c r="B73" s="641"/>
      <c r="C73" s="642"/>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14"/>
    </row>
    <row r="74" spans="2:163" ht="11.25" customHeight="1">
      <c r="B74" s="641"/>
      <c r="C74" s="642"/>
      <c r="D74" s="26" t="s">
        <v>183</v>
      </c>
      <c r="E74" s="26"/>
      <c r="F74" s="7"/>
      <c r="G74" s="7"/>
      <c r="H74" s="7"/>
      <c r="I74" s="7"/>
      <c r="J74" s="7"/>
      <c r="K74" s="7"/>
      <c r="L74" s="7"/>
      <c r="M74" s="7"/>
      <c r="N74" s="7"/>
      <c r="O74" s="7"/>
      <c r="P74" s="7"/>
      <c r="Q74" s="7"/>
      <c r="R74" s="7"/>
      <c r="S74" s="7"/>
      <c r="T74" s="7"/>
      <c r="U74" s="7"/>
      <c r="V74" s="7"/>
      <c r="W74" s="7"/>
      <c r="X74" s="7"/>
      <c r="Y74" s="7"/>
      <c r="Z74" s="7"/>
      <c r="AA74" s="7"/>
      <c r="AB74" s="7"/>
      <c r="AC74" s="7"/>
      <c r="AD74" s="7"/>
      <c r="AE74" s="506" t="str">
        <f>IF(Sheet1!A53=TRUE,"✔","")</f>
        <v/>
      </c>
      <c r="AF74" s="513"/>
      <c r="AG74" s="507"/>
      <c r="AH74" s="7"/>
      <c r="AI74" s="26" t="s">
        <v>189</v>
      </c>
      <c r="AJ74" s="7"/>
      <c r="AK74" s="7"/>
      <c r="AL74" s="7"/>
      <c r="AM74" s="7"/>
      <c r="AN74" s="7"/>
      <c r="AO74" s="7"/>
      <c r="AP74" s="7"/>
      <c r="AQ74" s="7"/>
      <c r="AR74" s="7"/>
      <c r="AS74" s="7"/>
      <c r="AT74" s="7"/>
      <c r="AU74" s="7"/>
      <c r="AV74" s="7"/>
      <c r="AW74" s="7"/>
      <c r="AX74" s="7"/>
      <c r="AY74" s="7"/>
      <c r="AZ74" s="7"/>
      <c r="BA74" s="7"/>
      <c r="BB74" s="506" t="str">
        <f>IF(Sheet1!B53=TRUE,"✔","")</f>
        <v/>
      </c>
      <c r="BC74" s="513"/>
      <c r="BD74" s="507"/>
      <c r="BE74" s="7"/>
      <c r="BF74" s="7"/>
      <c r="BG74" s="7"/>
      <c r="BH74" s="7"/>
      <c r="BI74" s="26" t="s">
        <v>193</v>
      </c>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14"/>
    </row>
    <row r="75" spans="2:163" ht="6" customHeight="1">
      <c r="B75" s="641"/>
      <c r="C75" s="642"/>
      <c r="D75" s="623" t="s">
        <v>184</v>
      </c>
      <c r="E75" s="623"/>
      <c r="F75" s="623"/>
      <c r="G75" s="623"/>
      <c r="H75" s="623"/>
      <c r="I75" s="623"/>
      <c r="J75" s="623"/>
      <c r="K75" s="623"/>
      <c r="L75" s="623"/>
      <c r="M75" s="623"/>
      <c r="N75" s="623"/>
      <c r="O75" s="623"/>
      <c r="P75" s="623"/>
      <c r="Q75" s="623"/>
      <c r="R75" s="623"/>
      <c r="S75" s="623"/>
      <c r="T75" s="623"/>
      <c r="U75" s="623"/>
      <c r="V75" s="623"/>
      <c r="W75" s="623"/>
      <c r="X75" s="623"/>
      <c r="Y75" s="7"/>
      <c r="Z75" s="7"/>
      <c r="AA75" s="7"/>
      <c r="AB75" s="7"/>
      <c r="AC75" s="7"/>
      <c r="AD75" s="7"/>
      <c r="AE75" s="226"/>
      <c r="AF75" s="226"/>
      <c r="AG75" s="226"/>
      <c r="AH75" s="7"/>
      <c r="AI75" s="7"/>
      <c r="AJ75" s="7"/>
      <c r="AK75" s="7"/>
      <c r="AL75" s="7"/>
      <c r="AM75" s="7"/>
      <c r="AN75" s="7"/>
      <c r="AO75" s="7"/>
      <c r="AP75" s="7"/>
      <c r="AQ75" s="7"/>
      <c r="AR75" s="7"/>
      <c r="AS75" s="7"/>
      <c r="AT75" s="7"/>
      <c r="AU75" s="7"/>
      <c r="AV75" s="7"/>
      <c r="AW75" s="7"/>
      <c r="AX75" s="7"/>
      <c r="AY75" s="7"/>
      <c r="AZ75" s="7"/>
      <c r="BA75" s="7"/>
      <c r="BB75" s="226"/>
      <c r="BC75" s="226"/>
      <c r="BD75" s="226"/>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14"/>
    </row>
    <row r="76" spans="2:163" ht="11.25" customHeight="1">
      <c r="B76" s="641"/>
      <c r="C76" s="642"/>
      <c r="D76" s="623"/>
      <c r="E76" s="623"/>
      <c r="F76" s="623"/>
      <c r="G76" s="623"/>
      <c r="H76" s="623"/>
      <c r="I76" s="623"/>
      <c r="J76" s="623"/>
      <c r="K76" s="623"/>
      <c r="L76" s="623"/>
      <c r="M76" s="623"/>
      <c r="N76" s="623"/>
      <c r="O76" s="623"/>
      <c r="P76" s="623"/>
      <c r="Q76" s="623"/>
      <c r="R76" s="623"/>
      <c r="S76" s="623"/>
      <c r="T76" s="623"/>
      <c r="U76" s="623"/>
      <c r="V76" s="623"/>
      <c r="W76" s="623"/>
      <c r="X76" s="623"/>
      <c r="Y76" s="7"/>
      <c r="Z76" s="7"/>
      <c r="AA76" s="7"/>
      <c r="AB76" s="7"/>
      <c r="AC76" s="7"/>
      <c r="AD76" s="7"/>
      <c r="AE76" s="506" t="str">
        <f>IF(Sheet1!A54=TRUE,"✔","")</f>
        <v/>
      </c>
      <c r="AF76" s="513"/>
      <c r="AG76" s="507"/>
      <c r="AH76" s="7"/>
      <c r="AI76" s="26" t="s">
        <v>190</v>
      </c>
      <c r="AJ76" s="7"/>
      <c r="AK76" s="7"/>
      <c r="AL76" s="7"/>
      <c r="AM76" s="7"/>
      <c r="AN76" s="7"/>
      <c r="AO76" s="7"/>
      <c r="AP76" s="7"/>
      <c r="AQ76" s="7"/>
      <c r="AR76" s="7"/>
      <c r="AS76" s="7"/>
      <c r="AT76" s="7"/>
      <c r="AU76" s="7"/>
      <c r="AV76" s="7"/>
      <c r="AW76" s="7"/>
      <c r="AX76" s="7"/>
      <c r="AY76" s="7"/>
      <c r="AZ76" s="7"/>
      <c r="BA76" s="7"/>
      <c r="BB76" s="506" t="str">
        <f>IF(Sheet1!B54=TRUE,"✔","")</f>
        <v/>
      </c>
      <c r="BC76" s="513"/>
      <c r="BD76" s="507"/>
      <c r="BE76" s="7"/>
      <c r="BF76" s="7"/>
      <c r="BG76" s="7"/>
      <c r="BH76" s="7"/>
      <c r="BI76" s="26" t="s">
        <v>194</v>
      </c>
      <c r="BJ76" s="26"/>
      <c r="BK76" s="73"/>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11"/>
      <c r="CN76" s="506" t="str">
        <f>IF(Sheet1!C54=TRUE,"✔","")</f>
        <v/>
      </c>
      <c r="CO76" s="513"/>
      <c r="CP76" s="513"/>
      <c r="CQ76" s="513"/>
      <c r="CR76" s="513"/>
      <c r="CS76" s="507"/>
      <c r="CT76" s="7"/>
      <c r="CU76" s="7"/>
      <c r="CV76" s="7"/>
      <c r="CW76" s="26" t="s">
        <v>195</v>
      </c>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506" t="str">
        <f>IF(Sheet1!D54=TRUE,"✔","")</f>
        <v/>
      </c>
      <c r="EM76" s="513"/>
      <c r="EN76" s="507"/>
      <c r="EO76" s="85" t="s">
        <v>197</v>
      </c>
      <c r="EP76" s="86"/>
      <c r="EQ76" s="7"/>
      <c r="ER76" s="7"/>
      <c r="ES76" s="7"/>
      <c r="ET76" s="7"/>
      <c r="EU76" s="7"/>
      <c r="EV76" s="7"/>
      <c r="EW76" s="7"/>
      <c r="EX76" s="7"/>
      <c r="EY76" s="7"/>
      <c r="EZ76" s="7"/>
      <c r="FA76" s="7"/>
      <c r="FB76" s="7"/>
      <c r="FC76" s="7"/>
      <c r="FD76" s="7"/>
      <c r="FE76" s="7"/>
      <c r="FF76" s="7"/>
      <c r="FG76" s="14"/>
    </row>
    <row r="77" spans="2:163" ht="6" customHeight="1">
      <c r="B77" s="641"/>
      <c r="C77" s="642"/>
      <c r="D77" s="623"/>
      <c r="E77" s="623"/>
      <c r="F77" s="623"/>
      <c r="G77" s="623"/>
      <c r="H77" s="623"/>
      <c r="I77" s="623"/>
      <c r="J77" s="623"/>
      <c r="K77" s="623"/>
      <c r="L77" s="623"/>
      <c r="M77" s="623"/>
      <c r="N77" s="623"/>
      <c r="O77" s="623"/>
      <c r="P77" s="623"/>
      <c r="Q77" s="623"/>
      <c r="R77" s="623"/>
      <c r="S77" s="623"/>
      <c r="T77" s="623"/>
      <c r="U77" s="623"/>
      <c r="V77" s="623"/>
      <c r="W77" s="623"/>
      <c r="X77" s="623"/>
      <c r="Y77" s="7"/>
      <c r="Z77" s="7"/>
      <c r="AA77" s="7"/>
      <c r="AB77" s="7"/>
      <c r="AC77" s="7"/>
      <c r="AD77" s="7"/>
      <c r="AE77" s="226"/>
      <c r="AF77" s="226"/>
      <c r="AG77" s="226"/>
      <c r="AH77" s="7"/>
      <c r="AI77" s="7"/>
      <c r="AJ77" s="7"/>
      <c r="AK77" s="7"/>
      <c r="AL77" s="7"/>
      <c r="AM77" s="7"/>
      <c r="AN77" s="7"/>
      <c r="AO77" s="7"/>
      <c r="AP77" s="7"/>
      <c r="AQ77" s="7"/>
      <c r="AR77" s="7"/>
      <c r="AS77" s="7"/>
      <c r="AT77" s="7"/>
      <c r="AU77" s="7"/>
      <c r="AV77" s="7"/>
      <c r="AW77" s="7"/>
      <c r="AX77" s="7"/>
      <c r="AY77" s="7"/>
      <c r="AZ77" s="7"/>
      <c r="BA77" s="7"/>
      <c r="BB77" s="226"/>
      <c r="BC77" s="226"/>
      <c r="BD77" s="226"/>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226"/>
      <c r="CO77" s="226"/>
      <c r="CP77" s="226"/>
      <c r="CQ77" s="226"/>
      <c r="CR77" s="226"/>
      <c r="CS77" s="226"/>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226"/>
      <c r="EM77" s="226"/>
      <c r="EN77" s="226"/>
      <c r="EO77" s="7"/>
      <c r="EP77" s="7"/>
      <c r="EQ77" s="7"/>
      <c r="ER77" s="7"/>
      <c r="ES77" s="7"/>
      <c r="ET77" s="7"/>
      <c r="EU77" s="7"/>
      <c r="EV77" s="7"/>
      <c r="EW77" s="7"/>
      <c r="EX77" s="7"/>
      <c r="EY77" s="7"/>
      <c r="EZ77" s="7"/>
      <c r="FA77" s="7"/>
      <c r="FB77" s="7"/>
      <c r="FC77" s="7"/>
      <c r="FD77" s="7"/>
      <c r="FE77" s="7"/>
      <c r="FF77" s="7"/>
      <c r="FG77" s="14"/>
    </row>
    <row r="78" spans="2:163" ht="11.25" customHeight="1">
      <c r="B78" s="641"/>
      <c r="C78" s="642"/>
      <c r="D78" s="26" t="s">
        <v>185</v>
      </c>
      <c r="E78" s="26"/>
      <c r="F78" s="7"/>
      <c r="G78" s="7"/>
      <c r="H78" s="7"/>
      <c r="I78" s="7"/>
      <c r="J78" s="7"/>
      <c r="K78" s="7"/>
      <c r="L78" s="7"/>
      <c r="M78" s="7"/>
      <c r="N78" s="7"/>
      <c r="O78" s="7"/>
      <c r="P78" s="7"/>
      <c r="Q78" s="7"/>
      <c r="R78" s="7"/>
      <c r="S78" s="7"/>
      <c r="T78" s="7"/>
      <c r="U78" s="7"/>
      <c r="V78" s="7"/>
      <c r="W78" s="7"/>
      <c r="X78" s="7"/>
      <c r="Y78" s="7"/>
      <c r="Z78" s="7"/>
      <c r="AA78" s="7"/>
      <c r="AB78" s="7"/>
      <c r="AC78" s="7"/>
      <c r="AD78" s="7"/>
      <c r="AE78" s="506" t="str">
        <f>IF(Sheet1!A55=TRUE,"✔","")</f>
        <v/>
      </c>
      <c r="AF78" s="513"/>
      <c r="AG78" s="507"/>
      <c r="AH78" s="7"/>
      <c r="AI78" s="26" t="s">
        <v>192</v>
      </c>
      <c r="AJ78" s="7"/>
      <c r="AK78" s="7"/>
      <c r="AL78" s="7"/>
      <c r="AM78" s="7"/>
      <c r="AN78" s="7"/>
      <c r="AO78" s="7"/>
      <c r="AP78" s="7"/>
      <c r="AQ78" s="7"/>
      <c r="AR78" s="7"/>
      <c r="AS78" s="7"/>
      <c r="AT78" s="7"/>
      <c r="AU78" s="7"/>
      <c r="AV78" s="7"/>
      <c r="AW78" s="7"/>
      <c r="AX78" s="7"/>
      <c r="AY78" s="7"/>
      <c r="AZ78" s="7"/>
      <c r="BA78" s="7"/>
      <c r="BB78" s="506" t="str">
        <f>IF(Sheet1!B55=TRUE,"✔","")</f>
        <v/>
      </c>
      <c r="BC78" s="513"/>
      <c r="BD78" s="507"/>
      <c r="BE78" s="7"/>
      <c r="BF78" s="7"/>
      <c r="BG78" s="7"/>
      <c r="BH78" s="7"/>
      <c r="BI78" s="26" t="s">
        <v>194</v>
      </c>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506" t="str">
        <f>IF(Sheet1!C55=TRUE,"✔","")</f>
        <v/>
      </c>
      <c r="CO78" s="513"/>
      <c r="CP78" s="513"/>
      <c r="CQ78" s="513"/>
      <c r="CR78" s="513"/>
      <c r="CS78" s="507"/>
      <c r="CT78" s="7"/>
      <c r="CU78" s="7"/>
      <c r="CV78" s="7"/>
      <c r="CW78" s="26" t="s">
        <v>196</v>
      </c>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506" t="str">
        <f>IF(Sheet1!D55=TRUE,"✔","")</f>
        <v/>
      </c>
      <c r="EM78" s="513"/>
      <c r="EN78" s="507"/>
      <c r="EO78" s="85" t="s">
        <v>198</v>
      </c>
      <c r="EP78" s="85"/>
      <c r="EQ78" s="7"/>
      <c r="ER78" s="7"/>
      <c r="ES78" s="7"/>
      <c r="ET78" s="7"/>
      <c r="EU78" s="7"/>
      <c r="EV78" s="7"/>
      <c r="EW78" s="7"/>
      <c r="EX78" s="7"/>
      <c r="EY78" s="7"/>
      <c r="EZ78" s="7"/>
      <c r="FA78" s="7"/>
      <c r="FB78" s="7"/>
      <c r="FC78" s="7"/>
      <c r="FD78" s="7"/>
      <c r="FE78" s="7"/>
      <c r="FF78" s="7"/>
      <c r="FG78" s="14"/>
    </row>
    <row r="79" spans="2:163" ht="5.25" customHeight="1" thickBot="1">
      <c r="B79" s="641"/>
      <c r="C79" s="642"/>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10"/>
    </row>
    <row r="80" spans="2:163">
      <c r="B80" s="641"/>
      <c r="C80" s="642"/>
      <c r="D80" s="72" t="s">
        <v>213</v>
      </c>
      <c r="E80" s="6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13"/>
    </row>
    <row r="81" spans="2:169" ht="3.75" customHeight="1">
      <c r="B81" s="641"/>
      <c r="C81" s="642"/>
      <c r="D81" s="1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14"/>
    </row>
    <row r="82" spans="2:169" ht="11.25" customHeight="1">
      <c r="B82" s="641"/>
      <c r="C82" s="642"/>
      <c r="D82" s="82"/>
      <c r="E82" s="506" t="str">
        <f>IF(Sheet1!B56=TRUE,"✔","")</f>
        <v/>
      </c>
      <c r="F82" s="507"/>
      <c r="G82" s="28" t="s">
        <v>214</v>
      </c>
      <c r="H82" s="81"/>
      <c r="I82" s="7"/>
      <c r="J82" s="7"/>
      <c r="K82" s="506" t="str">
        <f>IF(Sheet1!A56=TRUE,"✔","")</f>
        <v/>
      </c>
      <c r="L82" s="513"/>
      <c r="M82" s="507"/>
      <c r="N82" s="508" t="s">
        <v>215</v>
      </c>
      <c r="O82" s="523"/>
      <c r="P82" s="523"/>
      <c r="Q82" s="523"/>
      <c r="R82" s="523"/>
      <c r="S82" s="7"/>
      <c r="T82" s="7"/>
      <c r="U82" s="506" t="str">
        <f>IF(Sheet1!A57=TRUE,"✔","")</f>
        <v/>
      </c>
      <c r="V82" s="513"/>
      <c r="W82" s="507"/>
      <c r="X82" s="508" t="s">
        <v>216</v>
      </c>
      <c r="Y82" s="508"/>
      <c r="Z82" s="508"/>
      <c r="AA82" s="508"/>
      <c r="AB82" s="508"/>
      <c r="AC82" s="508"/>
      <c r="AD82" s="508"/>
      <c r="AE82" s="508"/>
      <c r="AF82" s="508"/>
      <c r="AG82" s="508"/>
      <c r="AH82" s="7"/>
      <c r="AI82" s="7"/>
      <c r="AJ82" s="506" t="str">
        <f>IF(Sheet1!B57=TRUE,"✔","")</f>
        <v/>
      </c>
      <c r="AK82" s="513"/>
      <c r="AL82" s="507"/>
      <c r="AM82" s="550" t="s">
        <v>218</v>
      </c>
      <c r="AN82" s="550"/>
      <c r="AO82" s="550"/>
      <c r="AP82" s="550"/>
      <c r="AQ82" s="550"/>
      <c r="AR82" s="550"/>
      <c r="AS82" s="550"/>
      <c r="AT82" s="550"/>
      <c r="AU82" s="550"/>
      <c r="AV82" s="550"/>
      <c r="AW82" s="550"/>
      <c r="AX82" s="550"/>
      <c r="AY82" s="550"/>
      <c r="AZ82" s="7"/>
      <c r="BA82" s="7"/>
      <c r="BB82" s="506" t="str">
        <f>IF(Sheet1!C57=TRUE,"✔","")</f>
        <v/>
      </c>
      <c r="BC82" s="513"/>
      <c r="BD82" s="507"/>
      <c r="BE82" s="550" t="s">
        <v>220</v>
      </c>
      <c r="BF82" s="550"/>
      <c r="BG82" s="634"/>
      <c r="BH82" s="634"/>
      <c r="BI82" s="634"/>
      <c r="BJ82" s="634"/>
      <c r="BK82" s="634"/>
      <c r="BL82" s="634"/>
      <c r="BM82" s="634"/>
      <c r="BN82" s="634"/>
      <c r="BO82" s="634"/>
      <c r="BP82" s="634"/>
      <c r="BQ82" s="634"/>
      <c r="BR82" s="634"/>
      <c r="BS82" s="634"/>
      <c r="BT82" s="634"/>
      <c r="BU82" s="634"/>
      <c r="BV82" s="74"/>
      <c r="BW82" s="7"/>
      <c r="BX82" s="7"/>
      <c r="BY82" s="7"/>
      <c r="BZ82" s="7"/>
      <c r="CA82" s="7"/>
      <c r="CB82" s="506" t="str">
        <f>IF(Sheet1!D57=TRUE,"✔","")</f>
        <v/>
      </c>
      <c r="CC82" s="513"/>
      <c r="CD82" s="513"/>
      <c r="CE82" s="513"/>
      <c r="CF82" s="507"/>
      <c r="CG82" s="508" t="s">
        <v>222</v>
      </c>
      <c r="CH82" s="508"/>
      <c r="CI82" s="508"/>
      <c r="CJ82" s="508"/>
      <c r="CK82" s="508"/>
      <c r="CL82" s="508"/>
      <c r="CM82" s="508"/>
      <c r="CN82" s="508"/>
      <c r="CO82" s="508"/>
      <c r="CP82" s="508"/>
      <c r="CQ82" s="508"/>
      <c r="CR82" s="508"/>
      <c r="CS82" s="508"/>
      <c r="CT82" s="508"/>
      <c r="CU82" s="508"/>
      <c r="CV82" s="508"/>
      <c r="CW82" s="508"/>
      <c r="CX82" s="508"/>
      <c r="CY82" s="508"/>
      <c r="CZ82" s="7"/>
      <c r="DA82" s="7"/>
      <c r="DB82" s="7"/>
      <c r="DC82" s="7"/>
      <c r="DD82" s="7"/>
      <c r="DE82" s="7"/>
      <c r="DF82" s="7"/>
      <c r="DG82" s="7"/>
      <c r="DH82" s="7"/>
      <c r="DI82" s="7"/>
      <c r="DJ82" s="506" t="str">
        <f>IF(Sheet1!A58=TRUE,"✔","")</f>
        <v/>
      </c>
      <c r="DK82" s="513"/>
      <c r="DL82" s="513"/>
      <c r="DM82" s="513"/>
      <c r="DN82" s="507"/>
      <c r="DO82" s="508" t="s">
        <v>224</v>
      </c>
      <c r="DP82" s="508"/>
      <c r="DQ82" s="523"/>
      <c r="DR82" s="523"/>
      <c r="DS82" s="523"/>
      <c r="DT82" s="523"/>
      <c r="DU82" s="523"/>
      <c r="DV82" s="523"/>
      <c r="DW82" s="523"/>
      <c r="DX82" s="523"/>
      <c r="DY82" s="523"/>
      <c r="DZ82" s="523"/>
      <c r="EA82" s="7"/>
      <c r="EB82" s="506" t="str">
        <f>IF(Sheet1!B58=TRUE,"✔","")</f>
        <v/>
      </c>
      <c r="EC82" s="513"/>
      <c r="ED82" s="513"/>
      <c r="EE82" s="513"/>
      <c r="EF82" s="507"/>
      <c r="EG82" s="656" t="s">
        <v>226</v>
      </c>
      <c r="EH82" s="551"/>
      <c r="EI82" s="551"/>
      <c r="EJ82" s="551"/>
      <c r="EK82" s="551"/>
      <c r="EL82" s="551"/>
      <c r="EM82" s="551"/>
      <c r="EN82" s="551"/>
      <c r="EO82" s="551"/>
      <c r="EP82" s="551"/>
      <c r="EQ82" s="551"/>
      <c r="ER82" s="551"/>
      <c r="ES82" s="551"/>
      <c r="ET82" s="551"/>
      <c r="EU82" s="551"/>
      <c r="EV82" s="551"/>
      <c r="EW82" s="7"/>
      <c r="EX82" s="7"/>
      <c r="EY82" s="506" t="str">
        <f>IF(Sheet1!D58=TRUE,"✔","")</f>
        <v/>
      </c>
      <c r="EZ82" s="513"/>
      <c r="FA82" s="507"/>
      <c r="FB82" s="508" t="s">
        <v>227</v>
      </c>
      <c r="FC82" s="508"/>
      <c r="FD82" s="508"/>
      <c r="FE82" s="508"/>
      <c r="FF82" s="508"/>
      <c r="FG82" s="547"/>
    </row>
    <row r="83" spans="2:169" ht="7.5" customHeight="1">
      <c r="B83" s="641"/>
      <c r="C83" s="642"/>
      <c r="D83" s="17"/>
      <c r="E83" s="7"/>
      <c r="F83" s="7"/>
      <c r="G83" s="7"/>
      <c r="H83" s="24"/>
      <c r="I83" s="7"/>
      <c r="J83" s="7"/>
      <c r="K83" s="7"/>
      <c r="L83" s="7"/>
      <c r="M83" s="7"/>
      <c r="N83" s="7"/>
      <c r="O83" s="7"/>
      <c r="P83" s="7"/>
      <c r="Q83" s="7"/>
      <c r="R83" s="7"/>
      <c r="S83" s="7"/>
      <c r="T83" s="7"/>
      <c r="U83" s="226"/>
      <c r="V83" s="226"/>
      <c r="W83" s="226"/>
      <c r="X83" s="7"/>
      <c r="Y83" s="7"/>
      <c r="Z83" s="7"/>
      <c r="AA83" s="7"/>
      <c r="AB83" s="7"/>
      <c r="AC83" s="7"/>
      <c r="AD83" s="7"/>
      <c r="AE83" s="7"/>
      <c r="AF83" s="7"/>
      <c r="AG83" s="7"/>
      <c r="AH83" s="7"/>
      <c r="AI83" s="7"/>
      <c r="AJ83" s="226"/>
      <c r="AK83" s="226"/>
      <c r="AL83" s="226"/>
      <c r="AM83" s="7"/>
      <c r="AN83" s="7"/>
      <c r="AO83" s="7"/>
      <c r="AP83" s="7"/>
      <c r="AQ83" s="7"/>
      <c r="AR83" s="7"/>
      <c r="AS83" s="7"/>
      <c r="AT83" s="7"/>
      <c r="AU83" s="7"/>
      <c r="AV83" s="7"/>
      <c r="AW83" s="7"/>
      <c r="AX83" s="7"/>
      <c r="AY83" s="7"/>
      <c r="AZ83" s="7"/>
      <c r="BA83" s="7"/>
      <c r="BB83" s="226"/>
      <c r="BC83" s="226"/>
      <c r="BD83" s="226"/>
      <c r="BE83" s="7"/>
      <c r="BF83" s="7"/>
      <c r="BG83" s="7"/>
      <c r="BH83" s="7"/>
      <c r="BI83" s="7"/>
      <c r="BJ83" s="7"/>
      <c r="BK83" s="7"/>
      <c r="BL83" s="7"/>
      <c r="BM83" s="7"/>
      <c r="BN83" s="7"/>
      <c r="BO83" s="7"/>
      <c r="BP83" s="7"/>
      <c r="BQ83" s="7"/>
      <c r="BR83" s="7"/>
      <c r="BS83" s="7"/>
      <c r="BT83" s="7"/>
      <c r="BU83" s="7"/>
      <c r="BV83" s="7"/>
      <c r="BW83" s="7"/>
      <c r="BX83" s="7"/>
      <c r="BY83" s="7"/>
      <c r="BZ83" s="7"/>
      <c r="CA83" s="7"/>
      <c r="CB83" s="226"/>
      <c r="CC83" s="226"/>
      <c r="CD83" s="226"/>
      <c r="CE83" s="226"/>
      <c r="CF83" s="226"/>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226"/>
      <c r="DK83" s="226"/>
      <c r="DL83" s="226"/>
      <c r="DM83" s="226"/>
      <c r="DN83" s="226"/>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14"/>
    </row>
    <row r="84" spans="2:169" ht="11.25" customHeight="1">
      <c r="B84" s="641"/>
      <c r="C84" s="642"/>
      <c r="D84" s="17"/>
      <c r="E84" s="7"/>
      <c r="F84" s="7"/>
      <c r="G84" s="7"/>
      <c r="H84" s="24"/>
      <c r="I84" s="7"/>
      <c r="J84" s="7"/>
      <c r="K84" s="7"/>
      <c r="L84" s="7"/>
      <c r="M84" s="7"/>
      <c r="N84" s="7"/>
      <c r="O84" s="7"/>
      <c r="P84" s="7"/>
      <c r="Q84" s="7"/>
      <c r="R84" s="7"/>
      <c r="S84" s="7"/>
      <c r="T84" s="7"/>
      <c r="U84" s="506" t="str">
        <f>IF(Sheet1!C58=TRUE,"✔","")</f>
        <v/>
      </c>
      <c r="V84" s="513"/>
      <c r="W84" s="507"/>
      <c r="X84" s="508" t="s">
        <v>217</v>
      </c>
      <c r="Y84" s="508"/>
      <c r="Z84" s="508"/>
      <c r="AA84" s="508"/>
      <c r="AB84" s="508"/>
      <c r="AC84" s="508"/>
      <c r="AD84" s="508"/>
      <c r="AE84" s="508"/>
      <c r="AF84" s="508"/>
      <c r="AG84" s="508"/>
      <c r="AH84" s="7"/>
      <c r="AI84" s="7"/>
      <c r="AJ84" s="506" t="str">
        <f>IF(Sheet1!A59=TRUE,"✔","")</f>
        <v/>
      </c>
      <c r="AK84" s="513"/>
      <c r="AL84" s="507"/>
      <c r="AM84" s="550" t="s">
        <v>219</v>
      </c>
      <c r="AN84" s="550"/>
      <c r="AO84" s="550"/>
      <c r="AP84" s="550"/>
      <c r="AQ84" s="550"/>
      <c r="AR84" s="550"/>
      <c r="AS84" s="550"/>
      <c r="AT84" s="550"/>
      <c r="AU84" s="550"/>
      <c r="AV84" s="550"/>
      <c r="AW84" s="550"/>
      <c r="AX84" s="550"/>
      <c r="AY84" s="550"/>
      <c r="AZ84" s="550"/>
      <c r="BA84" s="7"/>
      <c r="BB84" s="506" t="str">
        <f>IF(Sheet1!B59=TRUE,"✔","")</f>
        <v/>
      </c>
      <c r="BC84" s="513"/>
      <c r="BD84" s="507"/>
      <c r="BE84" s="508" t="s">
        <v>221</v>
      </c>
      <c r="BF84" s="508"/>
      <c r="BG84" s="523"/>
      <c r="BH84" s="523"/>
      <c r="BI84" s="523"/>
      <c r="BJ84" s="523"/>
      <c r="BK84" s="523"/>
      <c r="BL84" s="523"/>
      <c r="BM84" s="523"/>
      <c r="BN84" s="523"/>
      <c r="BO84" s="523"/>
      <c r="BP84" s="523"/>
      <c r="BQ84" s="523"/>
      <c r="BR84" s="523"/>
      <c r="BS84" s="523"/>
      <c r="BT84" s="523"/>
      <c r="BU84" s="523"/>
      <c r="BV84" s="523"/>
      <c r="BW84" s="523"/>
      <c r="BX84" s="523"/>
      <c r="BY84" s="523"/>
      <c r="BZ84" s="7"/>
      <c r="CA84" s="7"/>
      <c r="CB84" s="506" t="str">
        <f>IF(Sheet1!C59=TRUE,"✔","")</f>
        <v/>
      </c>
      <c r="CC84" s="513"/>
      <c r="CD84" s="513"/>
      <c r="CE84" s="513"/>
      <c r="CF84" s="507"/>
      <c r="CG84" s="508" t="s">
        <v>223</v>
      </c>
      <c r="CH84" s="508"/>
      <c r="CI84" s="508"/>
      <c r="CJ84" s="508"/>
      <c r="CK84" s="508"/>
      <c r="CL84" s="508"/>
      <c r="CM84" s="508"/>
      <c r="CN84" s="508"/>
      <c r="CO84" s="508"/>
      <c r="CP84" s="508"/>
      <c r="CQ84" s="508"/>
      <c r="CR84" s="508"/>
      <c r="CS84" s="508"/>
      <c r="CT84" s="508"/>
      <c r="CU84" s="508"/>
      <c r="CV84" s="508"/>
      <c r="CW84" s="508"/>
      <c r="CX84" s="508"/>
      <c r="CY84" s="508"/>
      <c r="CZ84" s="508"/>
      <c r="DA84" s="508"/>
      <c r="DB84" s="508"/>
      <c r="DC84" s="508"/>
      <c r="DD84" s="508"/>
      <c r="DE84" s="508"/>
      <c r="DF84" s="508"/>
      <c r="DG84" s="7"/>
      <c r="DH84" s="7"/>
      <c r="DI84" s="7"/>
      <c r="DJ84" s="506" t="str">
        <f>IF(Sheet1!D59=TRUE,"✔","")</f>
        <v/>
      </c>
      <c r="DK84" s="513"/>
      <c r="DL84" s="513"/>
      <c r="DM84" s="513"/>
      <c r="DN84" s="507"/>
      <c r="DO84" s="508" t="s">
        <v>225</v>
      </c>
      <c r="DP84" s="508"/>
      <c r="DQ84" s="508"/>
      <c r="DR84" s="508"/>
      <c r="DS84" s="508"/>
      <c r="DT84" s="508"/>
      <c r="DU84" s="508"/>
      <c r="DV84" s="508"/>
      <c r="DW84" s="508"/>
      <c r="DX84" s="508"/>
      <c r="DY84" s="508"/>
      <c r="DZ84" s="508"/>
      <c r="EA84" s="508"/>
      <c r="EB84" s="528" t="s">
        <v>228</v>
      </c>
      <c r="EC84" s="529"/>
      <c r="ED84" s="529"/>
      <c r="EE84" s="11"/>
      <c r="EF84" s="635" t="str">
        <f>IF(入力シート!D60="","",入力シート!D60)</f>
        <v/>
      </c>
      <c r="EG84" s="635"/>
      <c r="EH84" s="635"/>
      <c r="EI84" s="635"/>
      <c r="EJ84" s="635"/>
      <c r="EK84" s="635"/>
      <c r="EL84" s="635"/>
      <c r="EM84" s="635"/>
      <c r="EN84" s="635"/>
      <c r="EO84" s="635"/>
      <c r="EP84" s="635"/>
      <c r="EQ84" s="635"/>
      <c r="ER84" s="635"/>
      <c r="ES84" s="635"/>
      <c r="ET84" s="635"/>
      <c r="EU84" s="635"/>
      <c r="EV84" s="635"/>
      <c r="EW84" s="635"/>
      <c r="EX84" s="635"/>
      <c r="EY84" s="635"/>
      <c r="EZ84" s="635"/>
      <c r="FA84" s="635"/>
      <c r="FB84" s="635"/>
      <c r="FC84" s="635"/>
      <c r="FD84" s="635"/>
      <c r="FE84" s="635"/>
      <c r="FF84" s="635"/>
      <c r="FG84" s="46" t="s">
        <v>229</v>
      </c>
    </row>
    <row r="85" spans="2:169" ht="6.75" customHeight="1" thickBot="1">
      <c r="B85" s="641"/>
      <c r="C85" s="642"/>
      <c r="D85" s="8"/>
      <c r="E85" s="9"/>
      <c r="F85" s="9"/>
      <c r="G85" s="9"/>
      <c r="H85" s="25"/>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10"/>
    </row>
    <row r="86" spans="2:169" ht="12" customHeight="1">
      <c r="B86" s="641"/>
      <c r="C86" s="642"/>
      <c r="D86" s="72" t="s">
        <v>230</v>
      </c>
      <c r="E86" s="6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89"/>
      <c r="EL86" s="6"/>
      <c r="EM86" s="6"/>
      <c r="EN86" s="6"/>
      <c r="EO86" s="6"/>
      <c r="EP86" s="6"/>
      <c r="EQ86" s="6"/>
      <c r="ER86" s="6"/>
      <c r="ES86" s="6"/>
      <c r="ET86" s="6"/>
      <c r="EU86" s="6"/>
      <c r="EV86" s="6"/>
      <c r="EW86" s="6"/>
      <c r="EX86" s="6"/>
      <c r="EY86" s="6"/>
      <c r="EZ86" s="6"/>
      <c r="FA86" s="6"/>
      <c r="FB86" s="6"/>
      <c r="FC86" s="6"/>
      <c r="FD86" s="6"/>
      <c r="FE86" s="6"/>
      <c r="FF86" s="6"/>
      <c r="FG86" s="13"/>
    </row>
    <row r="87" spans="2:169" ht="3" customHeight="1">
      <c r="B87" s="641"/>
      <c r="C87" s="642"/>
      <c r="D87" s="1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14"/>
    </row>
    <row r="88" spans="2:169" ht="11.25" customHeight="1">
      <c r="B88" s="641"/>
      <c r="C88" s="642"/>
      <c r="D88" s="17"/>
      <c r="E88" s="506" t="str">
        <f>IF(Sheet1!A61=TRUE,"✔","")</f>
        <v/>
      </c>
      <c r="F88" s="507"/>
      <c r="G88" s="508" t="s">
        <v>214</v>
      </c>
      <c r="H88" s="636"/>
      <c r="I88" s="7"/>
      <c r="J88" s="7"/>
      <c r="K88" s="506" t="str">
        <f>IF(Sheet1!B61=TRUE,"✔","")</f>
        <v/>
      </c>
      <c r="L88" s="513"/>
      <c r="M88" s="507"/>
      <c r="N88" s="508" t="s">
        <v>231</v>
      </c>
      <c r="O88" s="508"/>
      <c r="P88" s="508"/>
      <c r="Q88" s="508"/>
      <c r="R88" s="508"/>
      <c r="S88" s="7"/>
      <c r="T88" s="7"/>
      <c r="U88" s="11"/>
      <c r="V88" s="11"/>
      <c r="W88" s="11"/>
      <c r="X88" s="26" t="s">
        <v>232</v>
      </c>
      <c r="Y88" s="7"/>
      <c r="Z88" s="7"/>
      <c r="AA88" s="7"/>
      <c r="AB88" s="7"/>
      <c r="AC88" s="7"/>
      <c r="AD88" s="7"/>
      <c r="AE88" s="653" t="str">
        <f>IF(入力シート!D62="","",入力シート!D62)</f>
        <v/>
      </c>
      <c r="AF88" s="653"/>
      <c r="AG88" s="653"/>
      <c r="AH88" s="653"/>
      <c r="AI88" s="653"/>
      <c r="AJ88" s="653"/>
      <c r="AK88" s="653"/>
      <c r="AL88" s="653"/>
      <c r="AM88" s="653"/>
      <c r="AN88" s="653"/>
      <c r="AO88" s="653"/>
      <c r="AP88" s="653"/>
      <c r="AQ88" s="653"/>
      <c r="AR88" s="653"/>
      <c r="AS88" s="653"/>
      <c r="AT88" s="653"/>
      <c r="AU88" s="653"/>
      <c r="AV88" s="653"/>
      <c r="AW88" s="653"/>
      <c r="AX88" s="653"/>
      <c r="AY88" s="653"/>
      <c r="AZ88" s="653"/>
      <c r="BA88" s="653"/>
      <c r="BB88" s="653"/>
      <c r="BC88" s="653"/>
      <c r="BD88" s="653"/>
      <c r="BE88" s="653"/>
      <c r="BF88" s="653"/>
      <c r="BG88" s="653"/>
      <c r="BH88" s="653"/>
      <c r="BI88" s="653"/>
      <c r="BJ88" s="653"/>
      <c r="BK88" s="653"/>
      <c r="BL88" s="653"/>
      <c r="BM88" s="653"/>
      <c r="BN88" s="7"/>
      <c r="BO88" s="7"/>
      <c r="BP88" s="7"/>
      <c r="BQ88" s="7"/>
      <c r="BR88" s="7"/>
      <c r="BS88" s="7"/>
      <c r="BT88" s="7"/>
      <c r="BU88" s="7"/>
      <c r="BV88" s="7"/>
      <c r="BW88" s="26" t="s">
        <v>233</v>
      </c>
      <c r="BX88" s="73"/>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506" t="str">
        <f>IF(Sheet1!A63=TRUE,"✔","")</f>
        <v/>
      </c>
      <c r="DM88" s="513"/>
      <c r="DN88" s="513"/>
      <c r="DO88" s="513"/>
      <c r="DP88" s="507"/>
      <c r="DQ88" s="508" t="s">
        <v>231</v>
      </c>
      <c r="DR88" s="508"/>
      <c r="DS88" s="508"/>
      <c r="DT88" s="508"/>
      <c r="DU88" s="508"/>
      <c r="DV88" s="508"/>
      <c r="DW88" s="637" t="s">
        <v>234</v>
      </c>
      <c r="DX88" s="637"/>
      <c r="DY88" s="637"/>
      <c r="DZ88" s="7"/>
      <c r="EA88" s="638" t="str">
        <f>IF(入力シート!D64="","",入力シート!D64)</f>
        <v/>
      </c>
      <c r="EB88" s="638"/>
      <c r="EC88" s="638"/>
      <c r="ED88" s="638"/>
      <c r="EE88" s="638"/>
      <c r="EF88" s="638"/>
      <c r="EG88" s="638"/>
      <c r="EH88" s="638"/>
      <c r="EI88" s="638"/>
      <c r="EJ88" s="638"/>
      <c r="EK88" s="638"/>
      <c r="EL88" s="638"/>
      <c r="EM88" s="638"/>
      <c r="EN88" s="638"/>
      <c r="EO88" s="638"/>
      <c r="EP88" s="496" t="s">
        <v>137</v>
      </c>
      <c r="EQ88" s="496"/>
      <c r="ER88" s="496"/>
      <c r="ES88" s="496"/>
      <c r="ET88" s="7"/>
      <c r="EU88" s="7"/>
      <c r="EV88" s="7"/>
      <c r="EW88" s="7"/>
      <c r="EX88" s="7"/>
      <c r="EY88" s="506" t="str">
        <f>IF(Sheet1!B63=TRUE,"✔","")</f>
        <v/>
      </c>
      <c r="EZ88" s="513"/>
      <c r="FA88" s="507"/>
      <c r="FB88" s="528" t="s">
        <v>235</v>
      </c>
      <c r="FC88" s="528"/>
      <c r="FD88" s="528"/>
      <c r="FE88" s="528"/>
      <c r="FF88" s="528"/>
      <c r="FG88" s="14"/>
    </row>
    <row r="89" spans="2:169" ht="7.5" customHeight="1" thickBot="1">
      <c r="B89" s="643"/>
      <c r="C89" s="644"/>
      <c r="D89" s="8"/>
      <c r="E89" s="9"/>
      <c r="F89" s="9"/>
      <c r="G89" s="9"/>
      <c r="H89" s="25"/>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10"/>
    </row>
    <row r="93" spans="2:169">
      <c r="DU93" s="283"/>
      <c r="DV93" s="283"/>
      <c r="DW93" s="283"/>
      <c r="DX93" s="283"/>
      <c r="DY93" s="283"/>
      <c r="DZ93" s="283"/>
      <c r="EA93" s="283"/>
      <c r="EB93" s="283"/>
      <c r="EC93" s="283"/>
      <c r="ED93" s="283"/>
      <c r="EE93" s="283"/>
      <c r="EF93" s="283"/>
      <c r="EG93" s="283"/>
      <c r="EH93" s="283"/>
      <c r="EI93" s="283"/>
      <c r="EJ93" s="283"/>
      <c r="EK93" s="283"/>
      <c r="EL93" s="283"/>
      <c r="EM93" s="283"/>
      <c r="EN93" s="283"/>
      <c r="EO93" s="283"/>
      <c r="EP93" s="283"/>
      <c r="EQ93" s="283"/>
      <c r="ER93" s="283"/>
      <c r="ES93" s="283"/>
      <c r="ET93" s="283"/>
      <c r="EU93" s="283"/>
      <c r="EV93" s="283"/>
      <c r="EW93" s="283"/>
      <c r="EX93" s="283"/>
      <c r="EY93" s="283"/>
      <c r="EZ93" s="283"/>
      <c r="FA93" s="283"/>
      <c r="FB93" s="283"/>
      <c r="FC93" s="283"/>
      <c r="FD93" s="283"/>
      <c r="FE93" s="283"/>
      <c r="FF93" s="283"/>
      <c r="FG93" s="283"/>
      <c r="FH93" s="283"/>
      <c r="FI93" s="283"/>
      <c r="FJ93" s="283"/>
      <c r="FK93" s="283"/>
      <c r="FL93" s="283"/>
      <c r="FM93" s="283"/>
    </row>
    <row r="94" spans="2:169" ht="17.25">
      <c r="DU94" s="283"/>
      <c r="DV94" s="283"/>
      <c r="DW94" s="284"/>
      <c r="DX94" s="284"/>
      <c r="DY94" s="285"/>
      <c r="DZ94" s="286" t="s">
        <v>419</v>
      </c>
      <c r="EA94" s="280"/>
      <c r="EB94" s="280"/>
      <c r="EC94" s="280"/>
      <c r="ED94" s="280"/>
      <c r="EE94" s="280"/>
      <c r="EF94" s="280"/>
      <c r="EG94" s="280"/>
      <c r="EH94" s="280"/>
      <c r="EI94" s="280"/>
      <c r="EJ94" s="280"/>
      <c r="EK94" s="280"/>
      <c r="EL94" s="280"/>
      <c r="EM94" s="280"/>
      <c r="EN94" s="280"/>
      <c r="EO94" s="280"/>
      <c r="EP94" s="280"/>
      <c r="EQ94" s="280"/>
      <c r="ER94" s="280"/>
      <c r="ES94" s="280"/>
      <c r="ET94" s="280"/>
      <c r="EU94" s="280"/>
      <c r="EV94" s="280"/>
      <c r="EW94" s="280"/>
      <c r="EX94" s="280"/>
      <c r="EY94" s="280"/>
      <c r="EZ94" s="280"/>
      <c r="FA94" s="281"/>
      <c r="FB94" s="281"/>
      <c r="FC94" s="281"/>
      <c r="FD94" s="287"/>
      <c r="FE94" s="287"/>
      <c r="FF94" s="283"/>
      <c r="FG94" s="283"/>
      <c r="FH94" s="283"/>
      <c r="FI94" s="283"/>
      <c r="FJ94" s="283"/>
      <c r="FK94" s="283"/>
      <c r="FL94" s="283"/>
      <c r="FM94" s="283"/>
    </row>
    <row r="95" spans="2:169" ht="17.25">
      <c r="DU95" s="283"/>
      <c r="DV95" s="283"/>
      <c r="DW95" s="284"/>
      <c r="DX95" s="284"/>
      <c r="DY95" s="285"/>
      <c r="DZ95" s="280"/>
      <c r="EA95" s="280"/>
      <c r="EB95" s="280"/>
      <c r="EC95" s="280"/>
      <c r="ED95" s="280"/>
      <c r="EE95" s="280"/>
      <c r="EF95" s="280"/>
      <c r="EG95" s="280"/>
      <c r="EH95" s="280"/>
      <c r="EI95" s="280"/>
      <c r="EJ95" s="280"/>
      <c r="EK95" s="280"/>
      <c r="EL95" s="280"/>
      <c r="EM95" s="280"/>
      <c r="EN95" s="280"/>
      <c r="EO95" s="280"/>
      <c r="EP95" s="280"/>
      <c r="EQ95" s="280"/>
      <c r="ER95" s="280"/>
      <c r="ES95" s="280"/>
      <c r="ET95" s="280"/>
      <c r="EU95" s="280"/>
      <c r="EV95" s="280"/>
      <c r="EW95" s="280"/>
      <c r="EX95" s="280"/>
      <c r="EY95" s="280"/>
      <c r="EZ95" s="280"/>
      <c r="FA95" s="281"/>
      <c r="FB95" s="281"/>
      <c r="FC95" s="281"/>
      <c r="FD95" s="287"/>
      <c r="FE95" s="287"/>
      <c r="FF95" s="283"/>
      <c r="FG95" s="283"/>
      <c r="FH95" s="283"/>
      <c r="FI95" s="283"/>
      <c r="FJ95" s="283"/>
      <c r="FK95" s="283"/>
      <c r="FL95" s="283"/>
      <c r="FM95" s="283"/>
    </row>
    <row r="96" spans="2:169" ht="17.25">
      <c r="DU96" s="283"/>
      <c r="DV96" s="283"/>
      <c r="DW96" s="284"/>
      <c r="DX96" s="284"/>
      <c r="DY96" s="285"/>
      <c r="DZ96" s="285"/>
      <c r="EA96" s="285"/>
      <c r="EB96" s="282" t="s">
        <v>420</v>
      </c>
      <c r="EC96" s="280"/>
      <c r="ED96" s="280"/>
      <c r="EE96" s="280"/>
      <c r="EF96" s="280"/>
      <c r="EG96" s="280"/>
      <c r="EH96" s="280"/>
      <c r="EI96" s="280"/>
      <c r="EJ96" s="280"/>
      <c r="EK96" s="280"/>
      <c r="EL96" s="280"/>
      <c r="EM96" s="280"/>
      <c r="EN96" s="280"/>
      <c r="EO96" s="280"/>
      <c r="EP96" s="280"/>
      <c r="EQ96" s="280"/>
      <c r="ER96" s="280"/>
      <c r="ES96" s="280"/>
      <c r="ET96" s="280"/>
      <c r="EU96" s="280"/>
      <c r="EV96" s="280"/>
      <c r="EW96" s="280"/>
      <c r="EX96" s="280"/>
      <c r="EY96" s="280"/>
      <c r="EZ96" s="285"/>
      <c r="FA96" s="284"/>
      <c r="FB96" s="284"/>
      <c r="FC96" s="284"/>
      <c r="FD96" s="283"/>
      <c r="FE96" s="283"/>
      <c r="FF96" s="283"/>
      <c r="FG96" s="283"/>
      <c r="FH96" s="283"/>
      <c r="FI96" s="283"/>
      <c r="FJ96" s="283"/>
      <c r="FK96" s="283"/>
      <c r="FL96" s="283"/>
      <c r="FM96" s="283"/>
    </row>
    <row r="97" spans="125:169">
      <c r="DU97" s="283"/>
      <c r="DV97" s="283"/>
      <c r="DW97" s="283"/>
      <c r="DX97" s="283"/>
      <c r="DY97" s="283"/>
      <c r="DZ97" s="283"/>
      <c r="EA97" s="283"/>
      <c r="EB97" s="283"/>
      <c r="EC97" s="283"/>
      <c r="ED97" s="283"/>
      <c r="EE97" s="283"/>
      <c r="EF97" s="283"/>
      <c r="EG97" s="283"/>
      <c r="EH97" s="283"/>
      <c r="EI97" s="283"/>
      <c r="EJ97" s="283"/>
      <c r="EK97" s="283"/>
      <c r="EL97" s="283"/>
      <c r="EM97" s="283"/>
      <c r="EN97" s="283"/>
      <c r="EO97" s="283"/>
      <c r="EP97" s="283"/>
      <c r="EQ97" s="283"/>
      <c r="ER97" s="283"/>
      <c r="ES97" s="283"/>
      <c r="ET97" s="283"/>
      <c r="EU97" s="283"/>
      <c r="EV97" s="283"/>
      <c r="EW97" s="283"/>
      <c r="EX97" s="283"/>
      <c r="EY97" s="283"/>
      <c r="EZ97" s="283"/>
      <c r="FA97" s="283"/>
      <c r="FB97" s="283"/>
      <c r="FC97" s="283"/>
      <c r="FD97" s="283"/>
      <c r="FE97" s="283"/>
      <c r="FF97" s="283"/>
      <c r="FG97" s="283"/>
      <c r="FH97" s="283"/>
      <c r="FI97" s="283"/>
      <c r="FJ97" s="283"/>
      <c r="FK97" s="283"/>
      <c r="FL97" s="283"/>
      <c r="FM97" s="283"/>
    </row>
    <row r="98" spans="125:169">
      <c r="DU98" s="283"/>
      <c r="DV98" s="283"/>
      <c r="DW98" s="283"/>
      <c r="DX98" s="283"/>
      <c r="DY98" s="283"/>
      <c r="DZ98" s="283"/>
      <c r="EA98" s="283"/>
      <c r="EB98" s="283"/>
      <c r="EC98" s="283"/>
      <c r="ED98" s="283"/>
      <c r="EE98" s="283"/>
      <c r="EF98" s="283"/>
      <c r="EG98" s="283"/>
      <c r="EH98" s="283"/>
      <c r="EI98" s="283"/>
      <c r="EJ98" s="283"/>
      <c r="EK98" s="283"/>
      <c r="EL98" s="283"/>
      <c r="EM98" s="283"/>
      <c r="EN98" s="283"/>
      <c r="EO98" s="283"/>
      <c r="EP98" s="283"/>
      <c r="EQ98" s="283"/>
      <c r="ER98" s="283"/>
      <c r="ES98" s="283"/>
      <c r="ET98" s="283"/>
      <c r="EU98" s="283"/>
      <c r="EV98" s="283"/>
      <c r="EW98" s="283"/>
      <c r="EX98" s="283"/>
      <c r="EY98" s="283"/>
      <c r="EZ98" s="283"/>
      <c r="FA98" s="283"/>
      <c r="FB98" s="283"/>
      <c r="FC98" s="283"/>
      <c r="FD98" s="283"/>
      <c r="FE98" s="283"/>
      <c r="FF98" s="283"/>
      <c r="FG98" s="283"/>
      <c r="FH98" s="283"/>
      <c r="FI98" s="283"/>
      <c r="FJ98" s="283"/>
      <c r="FK98" s="283"/>
      <c r="FL98" s="283"/>
      <c r="FM98" s="283"/>
    </row>
  </sheetData>
  <sheetProtection algorithmName="SHA-512" hashValue="RI4WwIK+UoWKQgBaNNfEUjOJYJy+OBMJYfdHS8c6NbqGK2pTi5cRl0MnnqtkjPnKv7UDgvqt0vKSZEhWmNvBxw==" saltValue="sIngdh1ePs455RZvOfqoiQ==" spinCount="100000" sheet="1" selectLockedCells="1"/>
  <mergeCells count="284">
    <mergeCell ref="DZ70:ED70"/>
    <mergeCell ref="EL68:EN68"/>
    <mergeCell ref="EL70:EN70"/>
    <mergeCell ref="BN68:BS68"/>
    <mergeCell ref="D53:FF54"/>
    <mergeCell ref="B38:C54"/>
    <mergeCell ref="D46:X47"/>
    <mergeCell ref="F49:AV49"/>
    <mergeCell ref="AT47:AV47"/>
    <mergeCell ref="S63:U64"/>
    <mergeCell ref="B55:C65"/>
    <mergeCell ref="AY47:BD47"/>
    <mergeCell ref="EY43:FD43"/>
    <mergeCell ref="EY39:FD39"/>
    <mergeCell ref="BN39:CJ39"/>
    <mergeCell ref="CQ39:CT39"/>
    <mergeCell ref="DI61:DM61"/>
    <mergeCell ref="W57:AF57"/>
    <mergeCell ref="W59:AI59"/>
    <mergeCell ref="S59:U59"/>
    <mergeCell ref="S61:U61"/>
    <mergeCell ref="AO57:AR57"/>
    <mergeCell ref="AO59:AR59"/>
    <mergeCell ref="DI59:DM59"/>
    <mergeCell ref="S57:U57"/>
    <mergeCell ref="DZ68:ED68"/>
    <mergeCell ref="EG82:EV82"/>
    <mergeCell ref="DZ20:EN20"/>
    <mergeCell ref="BF32:BK32"/>
    <mergeCell ref="BF35:BK36"/>
    <mergeCell ref="AE32:AJ32"/>
    <mergeCell ref="AE35:AK36"/>
    <mergeCell ref="AT32:BC32"/>
    <mergeCell ref="AT35:BC36"/>
    <mergeCell ref="EB82:EF82"/>
    <mergeCell ref="EF70:EJ70"/>
    <mergeCell ref="EO70:ES70"/>
    <mergeCell ref="CD68:CI68"/>
    <mergeCell ref="CD70:CI70"/>
    <mergeCell ref="CW68:DA68"/>
    <mergeCell ref="CW70:DA70"/>
    <mergeCell ref="DK68:DO68"/>
    <mergeCell ref="DK70:DO70"/>
    <mergeCell ref="CG82:CY82"/>
    <mergeCell ref="CQ43:CT43"/>
    <mergeCell ref="DN43:ER43"/>
    <mergeCell ref="BN43:CJ43"/>
    <mergeCell ref="BP47:BT47"/>
    <mergeCell ref="DO82:DZ82"/>
    <mergeCell ref="DO84:EA84"/>
    <mergeCell ref="AJ84:AL84"/>
    <mergeCell ref="BB84:BD84"/>
    <mergeCell ref="CB84:CF84"/>
    <mergeCell ref="B66:C89"/>
    <mergeCell ref="M39:BE40"/>
    <mergeCell ref="M41:BE42"/>
    <mergeCell ref="M43:BE44"/>
    <mergeCell ref="H39:H40"/>
    <mergeCell ref="H41:H42"/>
    <mergeCell ref="I39:I40"/>
    <mergeCell ref="I41:I42"/>
    <mergeCell ref="I43:I44"/>
    <mergeCell ref="H43:H44"/>
    <mergeCell ref="E82:F82"/>
    <mergeCell ref="E88:F88"/>
    <mergeCell ref="AE88:BM88"/>
    <mergeCell ref="D67:AG69"/>
    <mergeCell ref="D70:AG70"/>
    <mergeCell ref="BA68:BC68"/>
    <mergeCell ref="BA70:BC70"/>
    <mergeCell ref="K82:M82"/>
    <mergeCell ref="W63:DA64"/>
    <mergeCell ref="EB84:ED84"/>
    <mergeCell ref="EF84:FF84"/>
    <mergeCell ref="DL88:DP88"/>
    <mergeCell ref="EY88:FA88"/>
    <mergeCell ref="G88:H88"/>
    <mergeCell ref="N88:R88"/>
    <mergeCell ref="DQ88:DV88"/>
    <mergeCell ref="DW88:DY88"/>
    <mergeCell ref="EP88:ES88"/>
    <mergeCell ref="EA88:EO88"/>
    <mergeCell ref="FB88:FF88"/>
    <mergeCell ref="X84:AG84"/>
    <mergeCell ref="AM84:AZ84"/>
    <mergeCell ref="BE84:BY84"/>
    <mergeCell ref="DJ84:DN84"/>
    <mergeCell ref="K88:M88"/>
    <mergeCell ref="CG84:DF84"/>
    <mergeCell ref="EY82:FA82"/>
    <mergeCell ref="N82:R82"/>
    <mergeCell ref="X82:AG82"/>
    <mergeCell ref="DB25:EP25"/>
    <mergeCell ref="DP68:DV68"/>
    <mergeCell ref="DP70:DV70"/>
    <mergeCell ref="BB82:BD82"/>
    <mergeCell ref="AL68:AO68"/>
    <mergeCell ref="AL70:AO70"/>
    <mergeCell ref="AJ82:AL82"/>
    <mergeCell ref="CB82:CF82"/>
    <mergeCell ref="DJ82:DN82"/>
    <mergeCell ref="BB74:BD74"/>
    <mergeCell ref="BB76:BD76"/>
    <mergeCell ref="BB78:BD78"/>
    <mergeCell ref="CN76:CS76"/>
    <mergeCell ref="EW32:FF32"/>
    <mergeCell ref="CJ68:CR68"/>
    <mergeCell ref="CJ70:CR70"/>
    <mergeCell ref="BT70:BY70"/>
    <mergeCell ref="DB70:DE70"/>
    <mergeCell ref="FB82:FG82"/>
    <mergeCell ref="AM82:AY82"/>
    <mergeCell ref="BE82:BU82"/>
    <mergeCell ref="B31:I37"/>
    <mergeCell ref="T31:Z37"/>
    <mergeCell ref="AY11:BB11"/>
    <mergeCell ref="U82:W82"/>
    <mergeCell ref="U84:W84"/>
    <mergeCell ref="EL76:EN76"/>
    <mergeCell ref="EL78:EN78"/>
    <mergeCell ref="D75:X77"/>
    <mergeCell ref="AY49:FG50"/>
    <mergeCell ref="BD68:BJ68"/>
    <mergeCell ref="BT68:BY68"/>
    <mergeCell ref="DB68:DD68"/>
    <mergeCell ref="EE68:EJ68"/>
    <mergeCell ref="EO68:ER68"/>
    <mergeCell ref="EY68:FC68"/>
    <mergeCell ref="AP68:AV68"/>
    <mergeCell ref="AP70:AV70"/>
    <mergeCell ref="BD70:BI70"/>
    <mergeCell ref="EU68:EX68"/>
    <mergeCell ref="AE74:AG74"/>
    <mergeCell ref="AE76:AG76"/>
    <mergeCell ref="AE78:AG78"/>
    <mergeCell ref="CN78:CS78"/>
    <mergeCell ref="BN70:BS70"/>
    <mergeCell ref="CK23:CU23"/>
    <mergeCell ref="CK25:CU25"/>
    <mergeCell ref="J14:BO15"/>
    <mergeCell ref="P16:W17"/>
    <mergeCell ref="B28:I30"/>
    <mergeCell ref="J16:N17"/>
    <mergeCell ref="X16:Z17"/>
    <mergeCell ref="AA16:AC17"/>
    <mergeCell ref="AD16:AH17"/>
    <mergeCell ref="A7:F7"/>
    <mergeCell ref="A9:G9"/>
    <mergeCell ref="AC11:AE11"/>
    <mergeCell ref="EG11:EJ11"/>
    <mergeCell ref="P21:BR21"/>
    <mergeCell ref="ER9:EV9"/>
    <mergeCell ref="AG11:AJ11"/>
    <mergeCell ref="AQ11:AU11"/>
    <mergeCell ref="H7:I7"/>
    <mergeCell ref="H9:I9"/>
    <mergeCell ref="BB7:BF7"/>
    <mergeCell ref="BI7:BN7"/>
    <mergeCell ref="H11:I11"/>
    <mergeCell ref="L11:P11"/>
    <mergeCell ref="R9:T9"/>
    <mergeCell ref="W9:X9"/>
    <mergeCell ref="Z9:AB9"/>
    <mergeCell ref="R11:T11"/>
    <mergeCell ref="W11:X11"/>
    <mergeCell ref="Y11:AA11"/>
    <mergeCell ref="B13:I17"/>
    <mergeCell ref="A11:C11"/>
    <mergeCell ref="AR16:AX17"/>
    <mergeCell ref="AY16:AY17"/>
    <mergeCell ref="AU7:AY7"/>
    <mergeCell ref="EP7:ES7"/>
    <mergeCell ref="EU7:EY7"/>
    <mergeCell ref="CH7:CO7"/>
    <mergeCell ref="CQ7:CX7"/>
    <mergeCell ref="CZ7:DD7"/>
    <mergeCell ref="DF7:DN7"/>
    <mergeCell ref="DR7:DV7"/>
    <mergeCell ref="CK9:CQ9"/>
    <mergeCell ref="BR7:BV7"/>
    <mergeCell ref="BY7:CE7"/>
    <mergeCell ref="DC9:DG9"/>
    <mergeCell ref="DJ9:DR9"/>
    <mergeCell ref="DU9:DX9"/>
    <mergeCell ref="EA9:EH9"/>
    <mergeCell ref="EZ7:FC7"/>
    <mergeCell ref="EX9:FB9"/>
    <mergeCell ref="DU11:DV11"/>
    <mergeCell ref="EL11:EN11"/>
    <mergeCell ref="FB11:FD11"/>
    <mergeCell ref="BQ9:CF9"/>
    <mergeCell ref="BQ11:CD11"/>
    <mergeCell ref="EB7:EN7"/>
    <mergeCell ref="EJ9:EL9"/>
    <mergeCell ref="EN9:EP9"/>
    <mergeCell ref="CV9:DA9"/>
    <mergeCell ref="CK11:CQ11"/>
    <mergeCell ref="CV11:DA11"/>
    <mergeCell ref="DC11:DG11"/>
    <mergeCell ref="DJ11:DR11"/>
    <mergeCell ref="DX11:EE11"/>
    <mergeCell ref="DR61:EN61"/>
    <mergeCell ref="W61:BW61"/>
    <mergeCell ref="AQ2:CX5"/>
    <mergeCell ref="ES32:EU32"/>
    <mergeCell ref="CK32:DB32"/>
    <mergeCell ref="DJ31:DW34"/>
    <mergeCell ref="AE7:AS7"/>
    <mergeCell ref="AN32:AQ32"/>
    <mergeCell ref="CB32:CF32"/>
    <mergeCell ref="DD32:DF32"/>
    <mergeCell ref="DZ32:ED32"/>
    <mergeCell ref="AM11:AO11"/>
    <mergeCell ref="EG3:ES5"/>
    <mergeCell ref="DI17:EN17"/>
    <mergeCell ref="P23:BT24"/>
    <mergeCell ref="P25:BT26"/>
    <mergeCell ref="L9:P9"/>
    <mergeCell ref="L7:P7"/>
    <mergeCell ref="AQ28:BY30"/>
    <mergeCell ref="R7:T7"/>
    <mergeCell ref="W7:X7"/>
    <mergeCell ref="Z7:AB7"/>
    <mergeCell ref="CB13:CF13"/>
    <mergeCell ref="EU11:EY11"/>
    <mergeCell ref="M35:O36"/>
    <mergeCell ref="Q35:R36"/>
    <mergeCell ref="BM32:BU32"/>
    <mergeCell ref="AB35:AC36"/>
    <mergeCell ref="AN35:AQ36"/>
    <mergeCell ref="BM34:BU35"/>
    <mergeCell ref="BM36:BY37"/>
    <mergeCell ref="CK34:DB35"/>
    <mergeCell ref="CK36:DB37"/>
    <mergeCell ref="CB35:CF36"/>
    <mergeCell ref="M32:O32"/>
    <mergeCell ref="BN41:CJ41"/>
    <mergeCell ref="DN41:ER41"/>
    <mergeCell ref="CQ41:CT41"/>
    <mergeCell ref="AZ16:BI17"/>
    <mergeCell ref="BJ16:BO17"/>
    <mergeCell ref="CN17:DB17"/>
    <mergeCell ref="CL15:FG16"/>
    <mergeCell ref="EY41:FD41"/>
    <mergeCell ref="AT59:BR59"/>
    <mergeCell ref="CI57:CV57"/>
    <mergeCell ref="CI59:DC59"/>
    <mergeCell ref="CA59:CE59"/>
    <mergeCell ref="DI57:DM57"/>
    <mergeCell ref="ES57:EU57"/>
    <mergeCell ref="CA57:CE57"/>
    <mergeCell ref="DZ35:ED36"/>
    <mergeCell ref="DR59:EN59"/>
    <mergeCell ref="DR57:EN57"/>
    <mergeCell ref="EX57:FG57"/>
    <mergeCell ref="AT57:BR57"/>
    <mergeCell ref="CW47:DA47"/>
    <mergeCell ref="FG35:FG36"/>
    <mergeCell ref="EO35:FF36"/>
    <mergeCell ref="DD35:DF36"/>
    <mergeCell ref="BD11:BI11"/>
    <mergeCell ref="DB23:EI23"/>
    <mergeCell ref="CR13:CV13"/>
    <mergeCell ref="CX13:DE13"/>
    <mergeCell ref="EP11:ES11"/>
    <mergeCell ref="EF35:EN36"/>
    <mergeCell ref="DN39:ER39"/>
    <mergeCell ref="AI16:AK17"/>
    <mergeCell ref="AM16:AQ17"/>
    <mergeCell ref="CD14:FG14"/>
    <mergeCell ref="CI13:CP13"/>
    <mergeCell ref="P29:AJ29"/>
    <mergeCell ref="AB32:AC32"/>
    <mergeCell ref="DJ35:DW36"/>
    <mergeCell ref="J13:W13"/>
    <mergeCell ref="Z13:BO13"/>
    <mergeCell ref="CC29:CH29"/>
    <mergeCell ref="DU29:DV29"/>
    <mergeCell ref="CL20:CR20"/>
    <mergeCell ref="DV20:DW20"/>
    <mergeCell ref="BP13:BY17"/>
    <mergeCell ref="CV20:DI20"/>
    <mergeCell ref="B20:CB20"/>
    <mergeCell ref="B18:AP18"/>
  </mergeCells>
  <phoneticPr fontId="2"/>
  <hyperlinks>
    <hyperlink ref="DZ94:FE95" location="入力シート!D2" display="入力シートへもどる"/>
    <hyperlink ref="EB96:EY96" location="'意見書（２面）'!A1" display="'意見書（２面）へ"/>
  </hyperlinks>
  <pageMargins left="0" right="0" top="0" bottom="0" header="0.31496062992125984" footer="0.31496062992125984"/>
  <pageSetup paperSize="9" scale="99" orientation="portrait" r:id="rId1"/>
  <ignoredErrors>
    <ignoredError sqref="H7 H9 EG3"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GA107"/>
  <sheetViews>
    <sheetView showGridLines="0" showRowColHeaders="0" showRuler="0" view="pageBreakPreview" zoomScale="110" zoomScaleNormal="100" zoomScaleSheetLayoutView="110" workbookViewId="0">
      <selection activeCell="DB105" sqref="DB105"/>
    </sheetView>
  </sheetViews>
  <sheetFormatPr defaultRowHeight="13.5"/>
  <cols>
    <col min="1" max="1" width="4.75" style="3" customWidth="1"/>
    <col min="2" max="2" width="3.625" style="3" customWidth="1"/>
    <col min="3" max="3" width="1" style="3" customWidth="1"/>
    <col min="4" max="4" width="0.75" style="3" customWidth="1"/>
    <col min="5" max="5" width="1.125" style="3" customWidth="1"/>
    <col min="6" max="6" width="1.25" style="3" customWidth="1"/>
    <col min="7" max="7" width="4.125" style="3" customWidth="1"/>
    <col min="8" max="8" width="0.625" style="3" customWidth="1"/>
    <col min="9" max="9" width="1.125" style="3" customWidth="1"/>
    <col min="10" max="10" width="0.125" style="3" customWidth="1"/>
    <col min="11" max="11" width="0.5" style="3" customWidth="1"/>
    <col min="12" max="12" width="0.125" style="3" customWidth="1"/>
    <col min="13" max="13" width="1.125" style="3" customWidth="1"/>
    <col min="14" max="14" width="0.625" style="3" customWidth="1"/>
    <col min="15" max="16" width="0.125" style="3" customWidth="1"/>
    <col min="17" max="18" width="0.625" style="3" customWidth="1"/>
    <col min="19" max="19" width="0.25" style="3" customWidth="1"/>
    <col min="20" max="20" width="0.375" style="3" customWidth="1"/>
    <col min="21" max="21" width="1.5" style="3" customWidth="1"/>
    <col min="22" max="22" width="0.75" style="3" customWidth="1"/>
    <col min="23" max="23" width="0.375" style="3" customWidth="1"/>
    <col min="24" max="24" width="1.125" style="3" customWidth="1"/>
    <col min="25" max="25" width="0.75" style="3" customWidth="1"/>
    <col min="26" max="26" width="0.5" style="3" customWidth="1"/>
    <col min="27" max="27" width="0.75" style="3" customWidth="1"/>
    <col min="28" max="28" width="1" style="3" customWidth="1"/>
    <col min="29" max="29" width="1.75" style="3" customWidth="1"/>
    <col min="30" max="31" width="0.125" style="3" customWidth="1"/>
    <col min="32" max="32" width="0.375" style="3" customWidth="1"/>
    <col min="33" max="33" width="1.25" style="3" customWidth="1"/>
    <col min="34" max="34" width="0.25" style="3" customWidth="1"/>
    <col min="35" max="35" width="1.25" style="3" customWidth="1"/>
    <col min="36" max="36" width="0.375" style="3" customWidth="1"/>
    <col min="37" max="37" width="0.875" style="3" customWidth="1"/>
    <col min="38" max="38" width="1.25" style="3" customWidth="1"/>
    <col min="39" max="39" width="0.625" style="3" customWidth="1"/>
    <col min="40" max="40" width="0.375" style="3" customWidth="1"/>
    <col min="41" max="41" width="0.125" style="3" customWidth="1"/>
    <col min="42" max="42" width="1.25" style="3" customWidth="1"/>
    <col min="43" max="43" width="0.125" style="3" customWidth="1"/>
    <col min="44" max="45" width="0.25" style="3" customWidth="1"/>
    <col min="46" max="46" width="1.25" style="3" customWidth="1"/>
    <col min="47" max="47" width="0.125" style="3" customWidth="1"/>
    <col min="48" max="50" width="0.625" style="3" customWidth="1"/>
    <col min="51" max="51" width="0.125" style="3" customWidth="1"/>
    <col min="52" max="52" width="0.5" style="3" customWidth="1"/>
    <col min="53" max="53" width="0.625" style="3" customWidth="1"/>
    <col min="54" max="54" width="0.375" style="3" customWidth="1"/>
    <col min="55" max="55" width="0.25" style="3" customWidth="1"/>
    <col min="56" max="56" width="1.625" style="3" customWidth="1"/>
    <col min="57" max="57" width="1.125" style="3" customWidth="1"/>
    <col min="58" max="58" width="0.375" style="3" customWidth="1"/>
    <col min="59" max="59" width="1.25" style="3" customWidth="1"/>
    <col min="60" max="60" width="0.25" style="3" customWidth="1"/>
    <col min="61" max="61" width="0.375" style="3" customWidth="1"/>
    <col min="62" max="62" width="1.125" style="3" customWidth="1"/>
    <col min="63" max="63" width="0.125" style="3" customWidth="1"/>
    <col min="64" max="64" width="1" style="3" customWidth="1"/>
    <col min="65" max="65" width="0.75" style="3" customWidth="1"/>
    <col min="66" max="66" width="0.125" style="3" customWidth="1"/>
    <col min="67" max="67" width="0.375" style="3" customWidth="1"/>
    <col min="68" max="68" width="0.5" style="3" customWidth="1"/>
    <col min="69" max="69" width="0.125" style="3" customWidth="1"/>
    <col min="70" max="70" width="0.75" style="3" customWidth="1"/>
    <col min="71" max="71" width="0.125" style="3" customWidth="1"/>
    <col min="72" max="72" width="0.375" style="3" customWidth="1"/>
    <col min="73" max="73" width="2" style="3" customWidth="1"/>
    <col min="74" max="74" width="2.5" style="3" customWidth="1"/>
    <col min="75" max="75" width="0.25" style="3" customWidth="1"/>
    <col min="76" max="76" width="0.625" style="3" customWidth="1"/>
    <col min="77" max="77" width="1" style="3" customWidth="1"/>
    <col min="78" max="78" width="1.625" style="3" customWidth="1"/>
    <col min="79" max="79" width="0.125" style="3" customWidth="1"/>
    <col min="80" max="80" width="0.5" style="3" customWidth="1"/>
    <col min="81" max="81" width="0.25" style="3" customWidth="1"/>
    <col min="82" max="83" width="0.125" style="3" customWidth="1"/>
    <col min="84" max="84" width="1.375" style="3" customWidth="1"/>
    <col min="85" max="86" width="0.5" style="3" customWidth="1"/>
    <col min="87" max="87" width="0.125" style="3" customWidth="1"/>
    <col min="88" max="88" width="0.375" style="3" customWidth="1"/>
    <col min="89" max="89" width="0.25" style="3" customWidth="1"/>
    <col min="90" max="90" width="0.125" style="3" customWidth="1"/>
    <col min="91" max="91" width="0.375" style="3" customWidth="1"/>
    <col min="92" max="92" width="1.125" style="3" customWidth="1"/>
    <col min="93" max="93" width="0.125" style="3" customWidth="1"/>
    <col min="94" max="94" width="0.625" style="3" customWidth="1"/>
    <col min="95" max="96" width="0.25" style="3" customWidth="1"/>
    <col min="97" max="97" width="0.5" style="3" customWidth="1"/>
    <col min="98" max="98" width="0.25" style="3" customWidth="1"/>
    <col min="99" max="99" width="0.5" style="3" customWidth="1"/>
    <col min="100" max="100" width="0.125" style="3" customWidth="1"/>
    <col min="101" max="101" width="0.625" style="3" customWidth="1"/>
    <col min="102" max="102" width="0.125" style="3" customWidth="1"/>
    <col min="103" max="103" width="1" style="3" customWidth="1"/>
    <col min="104" max="104" width="0.75" style="3" customWidth="1"/>
    <col min="105" max="105" width="0.125" style="3" customWidth="1"/>
    <col min="106" max="106" width="1.25" style="3" customWidth="1"/>
    <col min="107" max="107" width="0.5" style="3" customWidth="1"/>
    <col min="108" max="108" width="0.25" style="3" customWidth="1"/>
    <col min="109" max="109" width="0.5" style="3" customWidth="1"/>
    <col min="110" max="111" width="0.25" style="3" customWidth="1"/>
    <col min="112" max="113" width="0.125" style="3" customWidth="1"/>
    <col min="114" max="114" width="0.375" style="3" customWidth="1"/>
    <col min="115" max="115" width="0.75" style="3" customWidth="1"/>
    <col min="116" max="116" width="0.5" style="3" customWidth="1"/>
    <col min="117" max="117" width="0.625" style="3" customWidth="1"/>
    <col min="118" max="118" width="0.5" style="3" customWidth="1"/>
    <col min="119" max="119" width="0.25" style="3" customWidth="1"/>
    <col min="120" max="120" width="0.5" style="3" customWidth="1"/>
    <col min="121" max="121" width="0.375" style="3" customWidth="1"/>
    <col min="122" max="122" width="0.25" style="3" customWidth="1"/>
    <col min="123" max="124" width="0.125" style="3" customWidth="1"/>
    <col min="125" max="125" width="1.375" style="3" customWidth="1"/>
    <col min="126" max="126" width="0.375" style="3" customWidth="1"/>
    <col min="127" max="127" width="0.125" style="3" customWidth="1"/>
    <col min="128" max="128" width="0.625" style="3" customWidth="1"/>
    <col min="129" max="129" width="1.75" style="3" customWidth="1"/>
    <col min="130" max="130" width="0.75" style="3" customWidth="1"/>
    <col min="131" max="131" width="0.125" style="3" customWidth="1"/>
    <col min="132" max="132" width="0.75" style="3" customWidth="1"/>
    <col min="133" max="133" width="0.125" style="3" customWidth="1"/>
    <col min="134" max="134" width="0.375" style="3" customWidth="1"/>
    <col min="135" max="135" width="0.125" style="3" customWidth="1"/>
    <col min="136" max="137" width="0.5" style="3" customWidth="1"/>
    <col min="138" max="138" width="0.375" style="3" customWidth="1"/>
    <col min="139" max="139" width="0.25" style="3" customWidth="1"/>
    <col min="140" max="142" width="0.125" style="3" customWidth="1"/>
    <col min="143" max="143" width="0.625" style="3" customWidth="1"/>
    <col min="144" max="144" width="1.25" style="3" customWidth="1"/>
    <col min="145" max="145" width="0.625" style="3" customWidth="1"/>
    <col min="146" max="146" width="0.875" style="3" customWidth="1"/>
    <col min="147" max="147" width="1.375" style="3" customWidth="1"/>
    <col min="148" max="149" width="1.125" style="3" customWidth="1"/>
    <col min="150" max="150" width="1.75" style="3" customWidth="1"/>
    <col min="151" max="16384" width="9" style="3"/>
  </cols>
  <sheetData>
    <row r="1" spans="2:148" ht="15" customHeight="1"/>
    <row r="2" spans="2:148" ht="5.25" customHeight="1"/>
    <row r="3" spans="2:148" ht="4.5" customHeight="1">
      <c r="DK3" s="692" t="s">
        <v>252</v>
      </c>
      <c r="DL3" s="692"/>
      <c r="DM3" s="692"/>
      <c r="DN3" s="692"/>
      <c r="DO3" s="692"/>
      <c r="DP3" s="692"/>
      <c r="DQ3" s="692"/>
      <c r="DR3" s="692"/>
      <c r="DS3" s="692"/>
      <c r="DT3" s="692"/>
      <c r="DU3" s="692"/>
      <c r="DV3" s="692"/>
      <c r="DW3" s="692"/>
      <c r="DX3" s="692"/>
      <c r="DY3" s="692"/>
      <c r="DZ3" s="692"/>
    </row>
    <row r="4" spans="2:148" ht="11.25" customHeight="1">
      <c r="AR4" s="691" t="s">
        <v>254</v>
      </c>
      <c r="AS4" s="691"/>
      <c r="AT4" s="691"/>
      <c r="AU4" s="691"/>
      <c r="AV4" s="691"/>
      <c r="AW4" s="691"/>
      <c r="AX4" s="691"/>
      <c r="AY4" s="691"/>
      <c r="AZ4" s="691"/>
      <c r="BA4" s="691"/>
      <c r="BB4" s="691"/>
      <c r="BC4" s="691"/>
      <c r="BD4" s="691"/>
      <c r="BE4" s="691"/>
      <c r="BF4" s="691"/>
      <c r="BG4" s="691"/>
      <c r="BH4" s="691"/>
      <c r="BI4" s="691"/>
      <c r="BJ4" s="691"/>
      <c r="BK4" s="691"/>
      <c r="BL4" s="691"/>
      <c r="BM4" s="691"/>
      <c r="BN4" s="691"/>
      <c r="BO4" s="691"/>
      <c r="BP4" s="691"/>
      <c r="BQ4" s="691"/>
      <c r="BR4" s="691"/>
      <c r="BS4" s="691"/>
      <c r="BT4" s="691"/>
      <c r="BU4" s="691"/>
      <c r="BV4" s="691"/>
      <c r="BW4" s="691"/>
      <c r="BX4" s="691"/>
      <c r="BY4" s="691"/>
      <c r="DK4" s="692"/>
      <c r="DL4" s="692"/>
      <c r="DM4" s="692"/>
      <c r="DN4" s="692"/>
      <c r="DO4" s="692"/>
      <c r="DP4" s="692"/>
      <c r="DQ4" s="692"/>
      <c r="DR4" s="692"/>
      <c r="DS4" s="692"/>
      <c r="DT4" s="692"/>
      <c r="DU4" s="692"/>
      <c r="DV4" s="692"/>
      <c r="DW4" s="692"/>
      <c r="DX4" s="692"/>
      <c r="DY4" s="692"/>
      <c r="DZ4" s="692"/>
    </row>
    <row r="5" spans="2:148" ht="10.5" customHeight="1">
      <c r="AR5" s="691"/>
      <c r="AS5" s="691"/>
      <c r="AT5" s="691"/>
      <c r="AU5" s="691"/>
      <c r="AV5" s="691"/>
      <c r="AW5" s="691"/>
      <c r="AX5" s="691"/>
      <c r="AY5" s="691"/>
      <c r="AZ5" s="691"/>
      <c r="BA5" s="691"/>
      <c r="BB5" s="691"/>
      <c r="BC5" s="691"/>
      <c r="BD5" s="691"/>
      <c r="BE5" s="691"/>
      <c r="BF5" s="691"/>
      <c r="BG5" s="691"/>
      <c r="BH5" s="691"/>
      <c r="BI5" s="691"/>
      <c r="BJ5" s="691"/>
      <c r="BK5" s="691"/>
      <c r="BL5" s="691"/>
      <c r="BM5" s="691"/>
      <c r="BN5" s="691"/>
      <c r="BO5" s="691"/>
      <c r="BP5" s="691"/>
      <c r="BQ5" s="691"/>
      <c r="BR5" s="691"/>
      <c r="BS5" s="691"/>
      <c r="BT5" s="691"/>
      <c r="BU5" s="691"/>
      <c r="BV5" s="691"/>
      <c r="BW5" s="691"/>
      <c r="BX5" s="691"/>
      <c r="BY5" s="691"/>
    </row>
    <row r="6" spans="2:148" ht="1.5" customHeight="1">
      <c r="J6" s="719">
        <v>0</v>
      </c>
      <c r="K6" s="720"/>
      <c r="L6" s="720"/>
      <c r="M6" s="720"/>
      <c r="N6" s="720"/>
      <c r="O6" s="720"/>
      <c r="P6" s="721"/>
      <c r="Q6" s="129"/>
      <c r="R6" s="719">
        <v>3</v>
      </c>
      <c r="S6" s="720"/>
      <c r="T6" s="720"/>
      <c r="U6" s="721"/>
      <c r="V6" s="129"/>
      <c r="W6" s="719">
        <v>2</v>
      </c>
      <c r="X6" s="720"/>
      <c r="Y6" s="720"/>
      <c r="Z6" s="721"/>
      <c r="AA6" s="129"/>
      <c r="AB6" s="719">
        <v>1</v>
      </c>
      <c r="AC6" s="721"/>
      <c r="AD6" s="129"/>
      <c r="AE6" s="129"/>
      <c r="AF6" s="129"/>
      <c r="AG6" s="719">
        <v>5</v>
      </c>
      <c r="AH6" s="720"/>
      <c r="AI6" s="721"/>
    </row>
    <row r="7" spans="2:148" ht="20.25" customHeight="1">
      <c r="B7" s="561" t="s">
        <v>253</v>
      </c>
      <c r="C7" s="561"/>
      <c r="D7" s="561"/>
      <c r="E7" s="561"/>
      <c r="F7" s="561"/>
      <c r="G7" s="561"/>
      <c r="H7" s="561"/>
      <c r="J7" s="722"/>
      <c r="K7" s="723"/>
      <c r="L7" s="723"/>
      <c r="M7" s="723"/>
      <c r="N7" s="723"/>
      <c r="O7" s="723"/>
      <c r="P7" s="724"/>
      <c r="Q7" s="129"/>
      <c r="R7" s="722"/>
      <c r="S7" s="723"/>
      <c r="T7" s="723"/>
      <c r="U7" s="724"/>
      <c r="V7" s="129"/>
      <c r="W7" s="722"/>
      <c r="X7" s="723"/>
      <c r="Y7" s="723"/>
      <c r="Z7" s="724"/>
      <c r="AA7" s="129"/>
      <c r="AB7" s="722"/>
      <c r="AC7" s="724"/>
      <c r="AD7" s="129"/>
      <c r="AE7" s="129"/>
      <c r="AF7" s="129"/>
      <c r="AG7" s="722"/>
      <c r="AH7" s="723"/>
      <c r="AI7" s="724"/>
      <c r="BF7" s="539" t="s">
        <v>255</v>
      </c>
      <c r="BG7" s="540"/>
      <c r="BH7" s="540"/>
      <c r="BI7" s="540"/>
      <c r="BJ7" s="540"/>
      <c r="BK7" s="540"/>
      <c r="BL7" s="540"/>
      <c r="BM7" s="540"/>
      <c r="BN7" s="540"/>
      <c r="BO7" s="540"/>
      <c r="BP7" s="540"/>
      <c r="BQ7" s="540"/>
      <c r="BR7" s="540"/>
      <c r="BS7" s="540"/>
      <c r="BT7" s="540"/>
      <c r="BU7" s="523"/>
      <c r="BV7" s="693" t="str">
        <f>IF(入力シート!D2="","",LEFT(入力シート!D2,1))</f>
        <v/>
      </c>
      <c r="BW7" s="695"/>
      <c r="BX7" s="294"/>
      <c r="BY7" s="693" t="str">
        <f>IF(入力シート!D2="","",MID(入力シート!D2,2,1))</f>
        <v/>
      </c>
      <c r="BZ7" s="694"/>
      <c r="CA7" s="695"/>
      <c r="CB7" s="294"/>
      <c r="CC7" s="294"/>
      <c r="CD7" s="693" t="str">
        <f>IF(入力シート!D2="","",MID(入力シート!D2,3,1))</f>
        <v/>
      </c>
      <c r="CE7" s="694"/>
      <c r="CF7" s="694"/>
      <c r="CG7" s="694"/>
      <c r="CH7" s="695"/>
      <c r="CI7" s="300"/>
      <c r="CJ7" s="300"/>
      <c r="CK7" s="300"/>
      <c r="CL7" s="693" t="str">
        <f>IF(入力シート!D2="","",MID(入力シート!D2,4,1))</f>
        <v/>
      </c>
      <c r="CM7" s="694"/>
      <c r="CN7" s="694"/>
      <c r="CO7" s="694"/>
      <c r="CP7" s="694"/>
      <c r="CQ7" s="695"/>
      <c r="CR7" s="301"/>
      <c r="CS7" s="301"/>
      <c r="CT7" s="693" t="str">
        <f>IF(入力シート!D2="","",MID(入力シート!D2,5,1))</f>
        <v/>
      </c>
      <c r="CU7" s="694"/>
      <c r="CV7" s="694"/>
      <c r="CW7" s="694"/>
      <c r="CX7" s="694"/>
      <c r="CY7" s="695"/>
      <c r="CZ7" s="301"/>
      <c r="DA7" s="693" t="str">
        <f>IF(入力シート!D2="","",MID(入力シート!D2,6,1))</f>
        <v/>
      </c>
      <c r="DB7" s="694"/>
      <c r="DC7" s="694"/>
      <c r="DD7" s="694"/>
      <c r="DE7" s="695"/>
      <c r="DF7" s="301"/>
      <c r="DG7" s="301"/>
      <c r="DH7" s="301"/>
      <c r="DI7" s="301"/>
      <c r="DJ7" s="693" t="str">
        <f>IF(入力シート!D2="","",MID(入力シート!D2,7,1))</f>
        <v/>
      </c>
      <c r="DK7" s="694"/>
      <c r="DL7" s="694"/>
      <c r="DM7" s="694"/>
      <c r="DN7" s="695"/>
      <c r="DO7" s="301"/>
      <c r="DP7" s="301"/>
      <c r="DQ7" s="693" t="str">
        <f>IF(入力シート!D2="","",MID(入力シート!D2,8,1))</f>
        <v/>
      </c>
      <c r="DR7" s="694"/>
      <c r="DS7" s="694"/>
      <c r="DT7" s="694"/>
      <c r="DU7" s="694"/>
      <c r="DV7" s="695"/>
      <c r="DW7" s="301"/>
      <c r="DX7" s="301"/>
      <c r="DY7" s="693" t="str">
        <f>IF(入力シート!D2="","",MID(入力シート!D2,9,1))</f>
        <v/>
      </c>
      <c r="DZ7" s="694"/>
      <c r="EA7" s="695"/>
      <c r="EB7" s="301"/>
      <c r="EC7" s="693" t="str">
        <f>IF(入力シート!D2="","",RIGHT(入力シート!D2,1))</f>
        <v/>
      </c>
      <c r="ED7" s="694"/>
      <c r="EE7" s="694"/>
      <c r="EF7" s="694"/>
      <c r="EG7" s="694"/>
      <c r="EH7" s="694"/>
      <c r="EI7" s="694"/>
      <c r="EJ7" s="694"/>
      <c r="EK7" s="694"/>
      <c r="EL7" s="695"/>
      <c r="EM7" s="108"/>
    </row>
    <row r="8" spans="2:148" ht="1.5" customHeight="1">
      <c r="J8" s="725"/>
      <c r="K8" s="726"/>
      <c r="L8" s="726"/>
      <c r="M8" s="726"/>
      <c r="N8" s="726"/>
      <c r="O8" s="726"/>
      <c r="P8" s="727"/>
      <c r="Q8" s="4"/>
      <c r="R8" s="725"/>
      <c r="S8" s="726"/>
      <c r="T8" s="726"/>
      <c r="U8" s="727"/>
      <c r="V8" s="4"/>
      <c r="W8" s="725"/>
      <c r="X8" s="726"/>
      <c r="Y8" s="726"/>
      <c r="Z8" s="727"/>
      <c r="AA8" s="4"/>
      <c r="AB8" s="725"/>
      <c r="AC8" s="727"/>
      <c r="AD8" s="4"/>
      <c r="AE8" s="4"/>
      <c r="AF8" s="4"/>
      <c r="AG8" s="725"/>
      <c r="AH8" s="726"/>
      <c r="AI8" s="727"/>
      <c r="BV8" s="696"/>
      <c r="BW8" s="698"/>
      <c r="BX8" s="297"/>
      <c r="BY8" s="696"/>
      <c r="BZ8" s="697"/>
      <c r="CA8" s="698"/>
      <c r="CB8" s="297"/>
      <c r="CC8" s="297"/>
      <c r="CD8" s="696"/>
      <c r="CE8" s="697"/>
      <c r="CF8" s="697"/>
      <c r="CG8" s="697"/>
      <c r="CH8" s="698"/>
      <c r="CI8" s="297"/>
      <c r="CJ8" s="297"/>
      <c r="CK8" s="297"/>
      <c r="CL8" s="696"/>
      <c r="CM8" s="697"/>
      <c r="CN8" s="697"/>
      <c r="CO8" s="697"/>
      <c r="CP8" s="697"/>
      <c r="CQ8" s="698"/>
      <c r="CR8" s="292"/>
      <c r="CS8" s="292"/>
      <c r="CT8" s="696"/>
      <c r="CU8" s="697"/>
      <c r="CV8" s="697"/>
      <c r="CW8" s="697"/>
      <c r="CX8" s="697"/>
      <c r="CY8" s="698"/>
      <c r="CZ8" s="292"/>
      <c r="DA8" s="696"/>
      <c r="DB8" s="697"/>
      <c r="DC8" s="697"/>
      <c r="DD8" s="697"/>
      <c r="DE8" s="698"/>
      <c r="DF8" s="292"/>
      <c r="DG8" s="292"/>
      <c r="DH8" s="292"/>
      <c r="DI8" s="292"/>
      <c r="DJ8" s="696"/>
      <c r="DK8" s="697"/>
      <c r="DL8" s="697"/>
      <c r="DM8" s="697"/>
      <c r="DN8" s="698"/>
      <c r="DO8" s="292"/>
      <c r="DP8" s="292"/>
      <c r="DQ8" s="696"/>
      <c r="DR8" s="697"/>
      <c r="DS8" s="697"/>
      <c r="DT8" s="697"/>
      <c r="DU8" s="697"/>
      <c r="DV8" s="698"/>
      <c r="DW8" s="292"/>
      <c r="DX8" s="292"/>
      <c r="DY8" s="696"/>
      <c r="DZ8" s="697"/>
      <c r="EA8" s="698"/>
      <c r="EB8" s="292"/>
      <c r="EC8" s="696"/>
      <c r="ED8" s="697"/>
      <c r="EE8" s="697"/>
      <c r="EF8" s="697"/>
      <c r="EG8" s="697"/>
      <c r="EH8" s="697"/>
      <c r="EI8" s="697"/>
      <c r="EJ8" s="697"/>
      <c r="EK8" s="697"/>
      <c r="EL8" s="698"/>
    </row>
    <row r="9" spans="2:148" ht="5.25" customHeight="1">
      <c r="DZ9" s="7"/>
      <c r="EA9" s="7"/>
      <c r="EB9" s="7"/>
      <c r="EC9" s="7"/>
      <c r="ED9" s="7"/>
      <c r="EE9" s="7"/>
      <c r="EF9" s="7"/>
      <c r="EG9" s="7"/>
      <c r="EH9" s="7"/>
      <c r="EI9" s="7"/>
      <c r="EJ9" s="7"/>
      <c r="EK9" s="7"/>
      <c r="EL9" s="7"/>
      <c r="EM9" s="7"/>
    </row>
    <row r="10" spans="2:148" ht="21.75" customHeight="1">
      <c r="BF10" s="539" t="s">
        <v>256</v>
      </c>
      <c r="BG10" s="540"/>
      <c r="BH10" s="540"/>
      <c r="BI10" s="540"/>
      <c r="BJ10" s="540"/>
      <c r="BK10" s="540"/>
      <c r="BL10" s="540"/>
      <c r="BM10" s="540"/>
      <c r="BN10" s="540"/>
      <c r="BO10" s="540"/>
      <c r="BP10" s="540"/>
      <c r="BQ10" s="540"/>
      <c r="BR10" s="540"/>
      <c r="BV10" s="493" t="str">
        <f>IF(Sheet1!A5="","",LEFT(Sheet1!A5,1))</f>
        <v>1</v>
      </c>
      <c r="BW10" s="495"/>
      <c r="BX10" s="292"/>
      <c r="BY10" s="493" t="str">
        <f>IF(Sheet1!A5="","",MID(Sheet1!A5,2,1))</f>
        <v>9</v>
      </c>
      <c r="BZ10" s="494"/>
      <c r="CA10" s="495"/>
      <c r="CB10" s="292"/>
      <c r="CC10" s="292"/>
      <c r="CD10" s="493" t="str">
        <f>IF(Sheet1!A5="","",MID(Sheet1!A5,3,1))</f>
        <v>0</v>
      </c>
      <c r="CE10" s="494"/>
      <c r="CF10" s="494"/>
      <c r="CG10" s="494"/>
      <c r="CH10" s="494"/>
      <c r="CI10" s="495"/>
      <c r="CJ10" s="292"/>
      <c r="CK10" s="292"/>
      <c r="CL10" s="292"/>
      <c r="CM10" s="493" t="str">
        <f>IF(Sheet1!A5="","",RIGHT(Sheet1!A5,1))</f>
        <v>0</v>
      </c>
      <c r="CN10" s="494"/>
      <c r="CO10" s="494"/>
      <c r="CP10" s="494"/>
      <c r="CQ10" s="494"/>
      <c r="CR10" s="495"/>
      <c r="CT10" s="95" t="s">
        <v>257</v>
      </c>
      <c r="CZ10" s="493" t="str">
        <f>IF(Sheet1!B5="","",IF(Sheet1!B5&lt;=9,0,LEFT(Sheet1!B5,1)))</f>
        <v>0</v>
      </c>
      <c r="DA10" s="494"/>
      <c r="DB10" s="494"/>
      <c r="DC10" s="494"/>
      <c r="DD10" s="495"/>
      <c r="DE10" s="292"/>
      <c r="DF10" s="292"/>
      <c r="DG10" s="493" t="str">
        <f>IF(Sheet1!B5="","",RIGHT(Sheet1!B5,1))</f>
        <v>1</v>
      </c>
      <c r="DH10" s="494"/>
      <c r="DI10" s="494"/>
      <c r="DJ10" s="494"/>
      <c r="DK10" s="494"/>
      <c r="DL10" s="494"/>
      <c r="DM10" s="495"/>
      <c r="DP10" s="95" t="s">
        <v>98</v>
      </c>
      <c r="DQ10" s="95"/>
      <c r="DV10" s="493" t="str">
        <f>IF(Sheet1!C5="","",IF(Sheet1!C5&lt;=9,0,LEFT(Sheet1!C5,1)))</f>
        <v>0</v>
      </c>
      <c r="DW10" s="494"/>
      <c r="DX10" s="494"/>
      <c r="DY10" s="495"/>
      <c r="DZ10" s="296"/>
      <c r="EA10" s="493" t="str">
        <f>IF(Sheet1!C5="","",RIGHT(Sheet1!C5,1))</f>
        <v>0</v>
      </c>
      <c r="EB10" s="494"/>
      <c r="EC10" s="494"/>
      <c r="ED10" s="494"/>
      <c r="EE10" s="494"/>
      <c r="EF10" s="494"/>
      <c r="EG10" s="494"/>
      <c r="EH10" s="495"/>
      <c r="EI10" s="11"/>
      <c r="EJ10" s="11"/>
      <c r="EK10" s="11"/>
      <c r="EL10" s="7" t="s">
        <v>258</v>
      </c>
      <c r="EM10" s="7"/>
      <c r="EN10" s="95"/>
      <c r="EO10" s="95"/>
    </row>
    <row r="11" spans="2:148" ht="4.5" customHeight="1" thickBot="1">
      <c r="EO11" s="9"/>
      <c r="EP11" s="9"/>
      <c r="EQ11" s="9"/>
      <c r="ER11" s="9"/>
    </row>
    <row r="12" spans="2:148" ht="13.5" customHeight="1">
      <c r="B12" s="728" t="s">
        <v>354</v>
      </c>
      <c r="C12" s="66" t="s">
        <v>259</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7"/>
      <c r="ER12" s="13"/>
    </row>
    <row r="13" spans="2:148" ht="1.5" customHeight="1">
      <c r="B13" s="729"/>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R13" s="14"/>
    </row>
    <row r="14" spans="2:148" ht="11.25" customHeight="1">
      <c r="B14" s="729"/>
      <c r="C14" s="7"/>
      <c r="D14" s="97" t="s">
        <v>260</v>
      </c>
      <c r="E14" s="111"/>
      <c r="F14" s="111"/>
      <c r="G14" s="96"/>
      <c r="H14" s="7"/>
      <c r="I14" s="683" t="str">
        <f>IF(Sheet1!A65="","",IF(Sheet1!A65=TRUE,"✔",""))</f>
        <v/>
      </c>
      <c r="J14" s="684"/>
      <c r="K14" s="684"/>
      <c r="L14" s="685"/>
      <c r="M14" s="686" t="s">
        <v>261</v>
      </c>
      <c r="N14" s="529"/>
      <c r="O14" s="529"/>
      <c r="P14" s="529"/>
      <c r="Q14" s="529"/>
      <c r="R14" s="7"/>
      <c r="S14" s="7"/>
      <c r="T14" s="506" t="str">
        <f>IF(Sheet1!B65="","",IF(Sheet1!B65=TRUE,"✔",""))</f>
        <v/>
      </c>
      <c r="U14" s="507"/>
      <c r="V14" s="7"/>
      <c r="W14" s="97" t="s">
        <v>262</v>
      </c>
      <c r="X14" s="7"/>
      <c r="Y14" s="7"/>
      <c r="Z14" s="7"/>
      <c r="AA14" s="7"/>
      <c r="AB14" s="7"/>
      <c r="AC14" s="496" t="s">
        <v>281</v>
      </c>
      <c r="AD14" s="538"/>
      <c r="AE14" s="538"/>
      <c r="AF14" s="538"/>
      <c r="AG14" s="538"/>
      <c r="AH14" s="538"/>
      <c r="AI14" s="538"/>
      <c r="AJ14" s="518" t="str">
        <f>IF(入力シート!D66="","",入力シート!D66)</f>
        <v/>
      </c>
      <c r="AK14" s="518"/>
      <c r="AL14" s="518"/>
      <c r="AM14" s="518"/>
      <c r="AN14" s="518"/>
      <c r="AO14" s="518"/>
      <c r="AP14" s="518"/>
      <c r="AQ14" s="518"/>
      <c r="AR14" s="518"/>
      <c r="AS14" s="518"/>
      <c r="AT14" s="528" t="s">
        <v>282</v>
      </c>
      <c r="AU14" s="529"/>
      <c r="AV14" s="529"/>
      <c r="AW14" s="529"/>
      <c r="AX14" s="528" t="s">
        <v>283</v>
      </c>
      <c r="AY14" s="528"/>
      <c r="AZ14" s="528"/>
      <c r="BA14" s="528"/>
      <c r="BB14" s="528"/>
      <c r="BC14" s="528"/>
      <c r="BD14" s="528"/>
      <c r="BE14" s="528"/>
      <c r="BF14" s="518" t="str">
        <f>IF(入力シート!D67="","",入力シート!D67)</f>
        <v/>
      </c>
      <c r="BG14" s="518"/>
      <c r="BH14" s="518"/>
      <c r="BI14" s="518"/>
      <c r="BJ14" s="518"/>
      <c r="BK14" s="518"/>
      <c r="BL14" s="518"/>
      <c r="BM14" s="518"/>
      <c r="BN14" s="528" t="s">
        <v>284</v>
      </c>
      <c r="BO14" s="529"/>
      <c r="BP14" s="529"/>
      <c r="BQ14" s="529"/>
      <c r="BR14" s="529"/>
      <c r="BS14" s="7"/>
      <c r="BT14" s="7"/>
      <c r="BU14" s="664" t="s">
        <v>285</v>
      </c>
      <c r="BV14" s="664"/>
      <c r="BW14" s="664"/>
      <c r="BX14" s="664"/>
      <c r="BY14" s="664"/>
      <c r="BZ14" s="664"/>
      <c r="CA14" s="664"/>
      <c r="CB14" s="664"/>
      <c r="CC14" s="664"/>
      <c r="CD14" s="664"/>
      <c r="CE14" s="664"/>
      <c r="CF14" s="664"/>
      <c r="CG14" s="664"/>
      <c r="CH14" s="664"/>
      <c r="CI14" s="664"/>
      <c r="CJ14" s="664"/>
      <c r="CK14" s="664"/>
      <c r="CL14" s="664"/>
      <c r="CM14" s="664"/>
      <c r="CN14" s="664"/>
      <c r="CO14" s="664"/>
      <c r="CP14" s="664"/>
      <c r="CQ14" s="664"/>
      <c r="CR14" s="664"/>
      <c r="CS14" s="664"/>
      <c r="CT14" s="664"/>
      <c r="CU14" s="664"/>
      <c r="CV14" s="664"/>
      <c r="CW14" s="664"/>
      <c r="CX14" s="664"/>
      <c r="CY14" s="664"/>
      <c r="CZ14" s="7"/>
      <c r="DA14" s="7"/>
      <c r="DB14" s="7"/>
      <c r="DC14" s="670" t="str">
        <f>IF(Sheet1!A68="","",IF(Sheet1!A68=TRUE,"✔",""))</f>
        <v/>
      </c>
      <c r="DD14" s="670"/>
      <c r="DE14" s="670"/>
      <c r="DF14" s="670"/>
      <c r="DG14" s="670"/>
      <c r="DH14" s="670"/>
      <c r="DI14" s="633" t="s">
        <v>358</v>
      </c>
      <c r="DJ14" s="508"/>
      <c r="DK14" s="508"/>
      <c r="DL14" s="508"/>
      <c r="DM14" s="508"/>
      <c r="DN14" s="508"/>
      <c r="DO14" s="508"/>
      <c r="DP14" s="508"/>
      <c r="DQ14" s="508"/>
      <c r="DR14" s="7"/>
      <c r="DS14" s="7"/>
      <c r="DT14" s="7"/>
      <c r="DU14" s="506" t="str">
        <f>IF(Sheet1!B68="","",IF(Sheet1!B68=TRUE,"✔",""))</f>
        <v/>
      </c>
      <c r="DV14" s="513"/>
      <c r="DW14" s="507"/>
      <c r="DX14" s="633" t="s">
        <v>352</v>
      </c>
      <c r="DY14" s="508"/>
      <c r="DZ14" s="508"/>
      <c r="EA14" s="508"/>
      <c r="EB14" s="508"/>
      <c r="EC14" s="11"/>
      <c r="ED14" s="11"/>
      <c r="EE14" s="670" t="str">
        <f>IF(Sheet1!C68="","",IF(Sheet1!C68=TRUE,"✔",""))</f>
        <v/>
      </c>
      <c r="EF14" s="670"/>
      <c r="EG14" s="670"/>
      <c r="EH14" s="670"/>
      <c r="EI14" s="670"/>
      <c r="EJ14" s="670"/>
      <c r="EK14" s="633" t="s">
        <v>351</v>
      </c>
      <c r="EL14" s="508"/>
      <c r="EM14" s="508"/>
      <c r="EN14" s="508"/>
      <c r="EO14" s="508"/>
      <c r="EP14" s="508"/>
      <c r="EQ14" s="508"/>
      <c r="ER14" s="14"/>
    </row>
    <row r="15" spans="2:148" ht="2.25" customHeight="1">
      <c r="B15" s="125"/>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R15" s="14"/>
    </row>
    <row r="16" spans="2:148" ht="11.25" customHeight="1">
      <c r="B16" s="729" t="s">
        <v>355</v>
      </c>
      <c r="C16" s="7"/>
      <c r="D16" s="506" t="str">
        <f>IF(Sheet1!A69="","",IF(Sheet1!A69=TRUE,"✔",""))</f>
        <v/>
      </c>
      <c r="E16" s="507"/>
      <c r="F16" s="29"/>
      <c r="G16" s="97" t="s">
        <v>263</v>
      </c>
      <c r="H16" s="7"/>
      <c r="I16" s="7"/>
      <c r="J16" s="7"/>
      <c r="K16" s="7"/>
      <c r="L16" s="7"/>
      <c r="M16" s="7"/>
      <c r="N16" s="7"/>
      <c r="O16" s="7"/>
      <c r="P16" s="7"/>
      <c r="Q16" s="7"/>
      <c r="R16" s="7"/>
      <c r="S16" s="7"/>
      <c r="T16" s="7"/>
      <c r="U16" s="7"/>
      <c r="V16" s="7"/>
      <c r="W16" s="7"/>
      <c r="X16" s="550" t="s">
        <v>289</v>
      </c>
      <c r="Y16" s="550"/>
      <c r="Z16" s="550"/>
      <c r="AA16" s="550"/>
      <c r="AB16" s="550"/>
      <c r="AC16" s="550"/>
      <c r="AD16" s="7"/>
      <c r="AE16" s="7"/>
      <c r="AF16" s="7"/>
      <c r="AG16" s="704" t="str">
        <f>IF(入力シート!E70="","",入力シート!E70)</f>
        <v/>
      </c>
      <c r="AH16" s="704"/>
      <c r="AI16" s="704"/>
      <c r="AJ16" s="704"/>
      <c r="AK16" s="704"/>
      <c r="AL16" s="704"/>
      <c r="AM16" s="704"/>
      <c r="AN16" s="704"/>
      <c r="AO16" s="704"/>
      <c r="AP16" s="704"/>
      <c r="AQ16" s="704"/>
      <c r="AR16" s="704"/>
      <c r="AS16" s="704"/>
      <c r="AT16" s="704"/>
      <c r="AU16" s="704"/>
      <c r="AV16" s="704"/>
      <c r="AW16" s="704"/>
      <c r="AX16" s="704"/>
      <c r="AY16" s="704"/>
      <c r="AZ16" s="704"/>
      <c r="BA16" s="704"/>
      <c r="BB16" s="704"/>
      <c r="BC16" s="704"/>
      <c r="BD16" s="704"/>
      <c r="BE16" s="704"/>
      <c r="BF16" s="704"/>
      <c r="BG16" s="704"/>
      <c r="BH16" s="704"/>
      <c r="BI16" s="704"/>
      <c r="BJ16" s="704"/>
      <c r="BK16" s="704"/>
      <c r="BL16" s="704"/>
      <c r="BM16" s="704"/>
      <c r="BN16" s="704"/>
      <c r="BO16" s="704"/>
      <c r="BP16" s="704"/>
      <c r="BQ16" s="704"/>
      <c r="BR16" s="704"/>
      <c r="BS16" s="704"/>
      <c r="BT16" s="704"/>
      <c r="BU16" s="704"/>
      <c r="BV16" s="704"/>
      <c r="BW16" s="704"/>
      <c r="BX16" s="704"/>
      <c r="BY16" s="704"/>
      <c r="BZ16" s="704"/>
      <c r="CA16" s="704"/>
      <c r="CB16" s="704"/>
      <c r="CC16" s="704"/>
      <c r="CD16" s="704"/>
      <c r="CE16" s="704"/>
      <c r="CF16" s="704"/>
      <c r="CG16" s="704"/>
      <c r="CH16" s="704"/>
      <c r="CI16" s="704"/>
      <c r="CJ16" s="704"/>
      <c r="CK16" s="704"/>
      <c r="CL16" s="704"/>
      <c r="CM16" s="704"/>
      <c r="CN16" s="704"/>
      <c r="CO16" s="704"/>
      <c r="CP16" s="704"/>
      <c r="CQ16" s="704"/>
      <c r="CR16" s="704"/>
      <c r="CS16" s="704"/>
      <c r="CT16" s="704"/>
      <c r="CU16" s="704"/>
      <c r="CV16" s="704"/>
      <c r="CW16" s="704"/>
      <c r="CX16" s="704"/>
      <c r="CY16" s="704"/>
      <c r="CZ16" s="704"/>
      <c r="DA16" s="704"/>
      <c r="DB16" s="704"/>
      <c r="DC16" s="704"/>
      <c r="DD16" s="704"/>
      <c r="DE16" s="704"/>
      <c r="DF16" s="704"/>
      <c r="DG16" s="704"/>
      <c r="DH16" s="704"/>
      <c r="DI16" s="704"/>
      <c r="DJ16" s="704"/>
      <c r="DK16" s="704"/>
      <c r="DL16" s="704"/>
      <c r="DM16" s="704"/>
      <c r="DN16" s="704"/>
      <c r="DO16" s="704"/>
      <c r="DP16" s="704"/>
      <c r="DQ16" s="704"/>
      <c r="DR16" s="704"/>
      <c r="DS16" s="704"/>
      <c r="DT16" s="704"/>
      <c r="DU16" s="704"/>
      <c r="DV16" s="704"/>
      <c r="DW16" s="704"/>
      <c r="DX16" s="704"/>
      <c r="DY16" s="704"/>
      <c r="DZ16" s="704"/>
      <c r="EA16" s="704"/>
      <c r="EB16" s="704"/>
      <c r="EC16" s="704"/>
      <c r="ED16" s="704"/>
      <c r="EE16" s="704"/>
      <c r="EF16" s="704"/>
      <c r="EG16" s="704"/>
      <c r="EH16" s="704"/>
      <c r="EI16" s="704"/>
      <c r="EJ16" s="704"/>
      <c r="EK16" s="704"/>
      <c r="EL16" s="704"/>
      <c r="EM16" s="704"/>
      <c r="EN16" s="98" t="s">
        <v>286</v>
      </c>
      <c r="EO16" s="98"/>
      <c r="ER16" s="14"/>
    </row>
    <row r="17" spans="2:183" ht="3.75" customHeight="1">
      <c r="B17" s="729"/>
      <c r="C17" s="7"/>
      <c r="D17" s="226"/>
      <c r="E17" s="226"/>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R17" s="14"/>
    </row>
    <row r="18" spans="2:183" ht="11.25" customHeight="1">
      <c r="B18" s="729"/>
      <c r="C18" s="7"/>
      <c r="D18" s="670" t="str">
        <f>IF(Sheet1!A71="","",IF(Sheet1!A71=TRUE,"✔",""))</f>
        <v/>
      </c>
      <c r="E18" s="670"/>
      <c r="F18" s="29"/>
      <c r="G18" s="97" t="s">
        <v>264</v>
      </c>
      <c r="H18" s="7"/>
      <c r="I18" s="7"/>
      <c r="J18" s="7"/>
      <c r="K18" s="7"/>
      <c r="L18" s="7"/>
      <c r="M18" s="7"/>
      <c r="N18" s="7"/>
      <c r="O18" s="7"/>
      <c r="P18" s="7"/>
      <c r="Q18" s="7"/>
      <c r="R18" s="7"/>
      <c r="S18" s="7"/>
      <c r="T18" s="7"/>
      <c r="U18" s="7"/>
      <c r="V18" s="7"/>
      <c r="W18" s="7"/>
      <c r="X18" s="683" t="str">
        <f>IF(Sheet1!A72="","",IF(Sheet1!A72=TRUE,"✔",""))</f>
        <v/>
      </c>
      <c r="Y18" s="685"/>
      <c r="Z18" s="7"/>
      <c r="AA18" s="496" t="s">
        <v>295</v>
      </c>
      <c r="AB18" s="496"/>
      <c r="AC18" s="496"/>
      <c r="AD18" s="496"/>
      <c r="AE18" s="496"/>
      <c r="AF18" s="496"/>
      <c r="AG18" s="496"/>
      <c r="AH18" s="7"/>
      <c r="AI18" s="7"/>
      <c r="AJ18" s="7"/>
      <c r="AK18" s="7"/>
      <c r="AL18" s="107" t="s">
        <v>359</v>
      </c>
      <c r="AM18" s="114"/>
      <c r="AN18" s="37"/>
      <c r="AO18" s="37"/>
      <c r="AP18" s="37"/>
      <c r="AQ18" s="37"/>
      <c r="AR18" s="37"/>
      <c r="AS18" s="37"/>
      <c r="AT18" s="37"/>
      <c r="AU18" s="37"/>
      <c r="AV18" s="37"/>
      <c r="AW18" s="37"/>
      <c r="AX18" s="711" t="str">
        <f>IF(Sheet1!B72="","",IF(Sheet1!B72=TRUE,"✔",""))</f>
        <v/>
      </c>
      <c r="AY18" s="712"/>
      <c r="AZ18" s="712"/>
      <c r="BA18" s="713"/>
      <c r="BB18" s="714" t="s">
        <v>360</v>
      </c>
      <c r="BC18" s="630"/>
      <c r="BD18" s="630"/>
      <c r="BE18" s="630"/>
      <c r="BF18" s="37"/>
      <c r="BG18" s="683" t="str">
        <f>IF(Sheet1!C72="","",IF(Sheet1!C72=TRUE,"✔",""))</f>
        <v/>
      </c>
      <c r="BH18" s="684"/>
      <c r="BI18" s="685"/>
      <c r="BJ18" s="714" t="s">
        <v>361</v>
      </c>
      <c r="BK18" s="630"/>
      <c r="BL18" s="630"/>
      <c r="BM18" s="715"/>
      <c r="BN18" s="683" t="str">
        <f>IF(Sheet1!D72="","",IF(Sheet1!D72=TRUE,"✔",""))</f>
        <v/>
      </c>
      <c r="BO18" s="684"/>
      <c r="BP18" s="684"/>
      <c r="BQ18" s="684"/>
      <c r="BR18" s="685"/>
      <c r="BS18" s="37"/>
      <c r="BT18" s="628" t="s">
        <v>362</v>
      </c>
      <c r="BU18" s="630"/>
      <c r="BV18" s="715"/>
      <c r="BW18" s="506" t="str">
        <f>IF(Sheet1!A74="","",IF(Sheet1!A74=TRUE,"✔",""))</f>
        <v/>
      </c>
      <c r="BX18" s="513"/>
      <c r="BY18" s="507"/>
      <c r="BZ18" s="656" t="s">
        <v>299</v>
      </c>
      <c r="CA18" s="688"/>
      <c r="CB18" s="688"/>
      <c r="CC18" s="688"/>
      <c r="CD18" s="688"/>
      <c r="CE18" s="688"/>
      <c r="CF18" s="688"/>
      <c r="CG18" s="688"/>
      <c r="CH18" s="688"/>
      <c r="CI18" s="688"/>
      <c r="CJ18" s="688"/>
      <c r="CK18" s="688"/>
      <c r="CL18" s="688"/>
      <c r="CM18" s="688"/>
      <c r="CN18" s="688"/>
      <c r="CO18" s="7"/>
      <c r="CP18" s="7"/>
      <c r="CQ18" s="508" t="s">
        <v>301</v>
      </c>
      <c r="CR18" s="508"/>
      <c r="CS18" s="508"/>
      <c r="CT18" s="508"/>
      <c r="CU18" s="508"/>
      <c r="CV18" s="508"/>
      <c r="CW18" s="508"/>
      <c r="CX18" s="508"/>
      <c r="CY18" s="508"/>
      <c r="CZ18" s="508"/>
      <c r="DA18" s="508"/>
      <c r="DB18" s="508"/>
      <c r="DC18" s="7"/>
      <c r="DD18" s="506" t="str">
        <f>IF(Sheet1!B74="","",IF(Sheet1!B74=TRUE,"✔",""))</f>
        <v/>
      </c>
      <c r="DE18" s="513"/>
      <c r="DF18" s="513"/>
      <c r="DG18" s="513"/>
      <c r="DH18" s="513"/>
      <c r="DI18" s="513"/>
      <c r="DJ18" s="507"/>
      <c r="DK18" s="633" t="s">
        <v>303</v>
      </c>
      <c r="DL18" s="508"/>
      <c r="DM18" s="508"/>
      <c r="DN18" s="508"/>
      <c r="DO18" s="508"/>
      <c r="DP18" s="508"/>
      <c r="DQ18" s="7"/>
      <c r="DR18" s="7"/>
      <c r="DS18" s="7"/>
      <c r="DT18" s="506" t="str">
        <f>IF(Sheet1!C74="","",IF(Sheet1!C74=TRUE,"✔",""))</f>
        <v/>
      </c>
      <c r="DU18" s="513"/>
      <c r="DV18" s="507"/>
      <c r="DW18" s="686" t="s">
        <v>302</v>
      </c>
      <c r="DX18" s="528"/>
      <c r="DY18" s="528"/>
      <c r="DZ18" s="7"/>
      <c r="EA18" s="7"/>
      <c r="EB18" s="506" t="str">
        <f>IF(Sheet1!D74="","",IF(Sheet1!D74=TRUE,"✔",""))</f>
        <v/>
      </c>
      <c r="EC18" s="513"/>
      <c r="ED18" s="513"/>
      <c r="EE18" s="513"/>
      <c r="EF18" s="507"/>
      <c r="EG18" s="633" t="s">
        <v>353</v>
      </c>
      <c r="EH18" s="508"/>
      <c r="EI18" s="508"/>
      <c r="EJ18" s="508"/>
      <c r="EK18" s="508"/>
      <c r="EL18" s="508"/>
      <c r="EM18" s="508"/>
      <c r="EN18" s="508"/>
      <c r="EO18" s="100"/>
      <c r="ER18" s="14"/>
    </row>
    <row r="19" spans="2:183" ht="5.25" customHeight="1">
      <c r="B19" s="729"/>
      <c r="C19" s="7"/>
      <c r="D19" s="7"/>
      <c r="E19" s="7"/>
      <c r="F19" s="7"/>
      <c r="G19" s="7"/>
      <c r="H19" s="7"/>
      <c r="I19" s="7"/>
      <c r="J19" s="7"/>
      <c r="K19" s="7"/>
      <c r="L19" s="7"/>
      <c r="M19" s="7"/>
      <c r="N19" s="7"/>
      <c r="O19" s="7"/>
      <c r="P19" s="7"/>
      <c r="Q19" s="7"/>
      <c r="R19" s="7"/>
      <c r="S19" s="7"/>
      <c r="T19" s="7"/>
      <c r="U19" s="7"/>
      <c r="V19" s="7"/>
      <c r="W19" s="7"/>
      <c r="X19" s="227"/>
      <c r="Y19" s="227"/>
      <c r="Z19" s="7"/>
      <c r="AA19" s="7"/>
      <c r="AB19" s="7"/>
      <c r="AC19" s="7"/>
      <c r="AD19" s="7"/>
      <c r="AE19" s="7"/>
      <c r="AF19" s="7"/>
      <c r="AG19" s="7"/>
      <c r="AH19" s="7"/>
      <c r="AI19" s="7"/>
      <c r="AJ19" s="7"/>
      <c r="AK19" s="7"/>
      <c r="AL19" s="106"/>
      <c r="AM19" s="119"/>
      <c r="AN19" s="7"/>
      <c r="AO19" s="7"/>
      <c r="AP19" s="7"/>
      <c r="AQ19" s="7"/>
      <c r="AR19" s="7"/>
      <c r="AS19" s="7"/>
      <c r="AT19" s="7"/>
      <c r="AU19" s="7"/>
      <c r="AV19" s="7"/>
      <c r="AW19" s="7"/>
      <c r="AX19" s="226"/>
      <c r="AY19" s="226"/>
      <c r="AZ19" s="226"/>
      <c r="BA19" s="226"/>
      <c r="BB19" s="7"/>
      <c r="BC19" s="7"/>
      <c r="BD19" s="7"/>
      <c r="BE19" s="7"/>
      <c r="BF19" s="7"/>
      <c r="BG19" s="227"/>
      <c r="BH19" s="227"/>
      <c r="BI19" s="227"/>
      <c r="BJ19" s="7"/>
      <c r="BK19" s="7"/>
      <c r="BL19" s="7"/>
      <c r="BM19" s="7"/>
      <c r="BN19" s="7"/>
      <c r="BO19" s="7"/>
      <c r="BP19" s="7"/>
      <c r="BQ19" s="7"/>
      <c r="BR19" s="7"/>
      <c r="BS19" s="7"/>
      <c r="BT19" s="7"/>
      <c r="BU19" s="7"/>
      <c r="BV19" s="7"/>
      <c r="BW19" s="226"/>
      <c r="BX19" s="226"/>
      <c r="BY19" s="226"/>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226"/>
      <c r="DE19" s="226"/>
      <c r="DF19" s="226"/>
      <c r="DG19" s="226"/>
      <c r="DH19" s="226"/>
      <c r="DI19" s="226"/>
      <c r="DJ19" s="226"/>
      <c r="DK19" s="7"/>
      <c r="DL19" s="7"/>
      <c r="DM19" s="7"/>
      <c r="DN19" s="7"/>
      <c r="DO19" s="7"/>
      <c r="DP19" s="7"/>
      <c r="DQ19" s="7"/>
      <c r="DR19" s="7"/>
      <c r="DS19" s="7"/>
      <c r="DT19" s="226"/>
      <c r="DU19" s="226"/>
      <c r="DV19" s="226"/>
      <c r="DW19" s="7"/>
      <c r="DX19" s="7"/>
      <c r="DY19" s="7"/>
      <c r="DZ19" s="7"/>
      <c r="EA19" s="7"/>
      <c r="EB19" s="226"/>
      <c r="EC19" s="226"/>
      <c r="ED19" s="226"/>
      <c r="EE19" s="226"/>
      <c r="EF19" s="226"/>
      <c r="EG19" s="103"/>
      <c r="EH19" s="103"/>
      <c r="EI19" s="103"/>
      <c r="EJ19" s="103"/>
      <c r="EK19" s="103"/>
      <c r="EL19" s="103"/>
      <c r="EM19" s="103"/>
      <c r="EN19" s="103"/>
      <c r="EO19" s="7"/>
      <c r="ER19" s="14"/>
    </row>
    <row r="20" spans="2:183" ht="11.25" customHeight="1">
      <c r="B20" s="729"/>
      <c r="C20" s="7"/>
      <c r="D20" s="7"/>
      <c r="E20" s="7"/>
      <c r="F20" s="7"/>
      <c r="G20" s="7"/>
      <c r="H20" s="7"/>
      <c r="I20" s="7"/>
      <c r="J20" s="7"/>
      <c r="K20" s="7"/>
      <c r="L20" s="7"/>
      <c r="M20" s="7"/>
      <c r="N20" s="7"/>
      <c r="O20" s="7"/>
      <c r="P20" s="7"/>
      <c r="Q20" s="7"/>
      <c r="R20" s="7"/>
      <c r="S20" s="7"/>
      <c r="T20" s="7"/>
      <c r="U20" s="7"/>
      <c r="V20" s="7"/>
      <c r="W20" s="7"/>
      <c r="X20" s="671" t="str">
        <f>IF(Sheet1!A73="","",IF(Sheet1!A73=TRUE,"✔",""))</f>
        <v/>
      </c>
      <c r="Y20" s="671"/>
      <c r="Z20" s="7"/>
      <c r="AA20" s="496" t="s">
        <v>296</v>
      </c>
      <c r="AB20" s="496"/>
      <c r="AC20" s="496"/>
      <c r="AD20" s="496"/>
      <c r="AE20" s="496"/>
      <c r="AF20" s="496"/>
      <c r="AG20" s="496"/>
      <c r="AH20" s="7"/>
      <c r="AI20" s="7"/>
      <c r="AJ20" s="7"/>
      <c r="AK20" s="7"/>
      <c r="AL20" s="107" t="s">
        <v>359</v>
      </c>
      <c r="AM20" s="114"/>
      <c r="AN20" s="37"/>
      <c r="AO20" s="37"/>
      <c r="AP20" s="37"/>
      <c r="AQ20" s="37"/>
      <c r="AR20" s="37"/>
      <c r="AS20" s="37"/>
      <c r="AT20" s="37"/>
      <c r="AU20" s="37"/>
      <c r="AV20" s="37"/>
      <c r="AW20" s="37"/>
      <c r="AX20" s="506" t="str">
        <f>IF(Sheet1!B73="","",IF(Sheet1!B73=TRUE,"✔",""))</f>
        <v/>
      </c>
      <c r="AY20" s="513"/>
      <c r="AZ20" s="513"/>
      <c r="BA20" s="507"/>
      <c r="BB20" s="714" t="s">
        <v>360</v>
      </c>
      <c r="BC20" s="630"/>
      <c r="BD20" s="630"/>
      <c r="BE20" s="630"/>
      <c r="BF20" s="37"/>
      <c r="BG20" s="705" t="str">
        <f>IF(Sheet1!C73="","",IF(Sheet1!C73=TRUE,"✔",""))</f>
        <v/>
      </c>
      <c r="BH20" s="706"/>
      <c r="BI20" s="707"/>
      <c r="BJ20" s="714" t="s">
        <v>361</v>
      </c>
      <c r="BK20" s="630"/>
      <c r="BL20" s="630"/>
      <c r="BM20" s="715"/>
      <c r="BN20" s="708" t="str">
        <f>IF(Sheet1!D73="","",IF(Sheet1!D73=TRUE,"✔",""))</f>
        <v/>
      </c>
      <c r="BO20" s="709"/>
      <c r="BP20" s="709"/>
      <c r="BQ20" s="709"/>
      <c r="BR20" s="710"/>
      <c r="BS20" s="37"/>
      <c r="BT20" s="628" t="s">
        <v>362</v>
      </c>
      <c r="BU20" s="630"/>
      <c r="BV20" s="715"/>
      <c r="BW20" s="506" t="str">
        <f>IF(Sheet1!A75="","",IF(Sheet1!A75=TRUE,"✔",""))</f>
        <v/>
      </c>
      <c r="BX20" s="513"/>
      <c r="BY20" s="507"/>
      <c r="BZ20" s="656" t="s">
        <v>300</v>
      </c>
      <c r="CA20" s="688"/>
      <c r="CB20" s="688"/>
      <c r="CC20" s="688"/>
      <c r="CD20" s="688"/>
      <c r="CE20" s="688"/>
      <c r="CF20" s="688"/>
      <c r="CG20" s="688"/>
      <c r="CH20" s="688"/>
      <c r="CI20" s="688"/>
      <c r="CJ20" s="688"/>
      <c r="CK20" s="688"/>
      <c r="CL20" s="688"/>
      <c r="CM20" s="688"/>
      <c r="CN20" s="688"/>
      <c r="CO20" s="7"/>
      <c r="CP20" s="7"/>
      <c r="CQ20" s="508" t="s">
        <v>301</v>
      </c>
      <c r="CR20" s="508"/>
      <c r="CS20" s="508"/>
      <c r="CT20" s="508"/>
      <c r="CU20" s="508"/>
      <c r="CV20" s="508"/>
      <c r="CW20" s="508"/>
      <c r="CX20" s="508"/>
      <c r="CY20" s="508"/>
      <c r="CZ20" s="508"/>
      <c r="DA20" s="508"/>
      <c r="DB20" s="508"/>
      <c r="DC20" s="7"/>
      <c r="DD20" s="506" t="str">
        <f>IF(Sheet1!B75="","",IF(Sheet1!B75=TRUE,"✔",""))</f>
        <v/>
      </c>
      <c r="DE20" s="513"/>
      <c r="DF20" s="513"/>
      <c r="DG20" s="513"/>
      <c r="DH20" s="513"/>
      <c r="DI20" s="513"/>
      <c r="DJ20" s="507"/>
      <c r="DK20" s="633" t="s">
        <v>303</v>
      </c>
      <c r="DL20" s="508"/>
      <c r="DM20" s="508"/>
      <c r="DN20" s="508"/>
      <c r="DO20" s="508"/>
      <c r="DP20" s="508"/>
      <c r="DQ20" s="7"/>
      <c r="DR20" s="7"/>
      <c r="DS20" s="7"/>
      <c r="DT20" s="506" t="str">
        <f>IF(Sheet1!C75="","",IF(Sheet1!C75=TRUE,"✔",""))</f>
        <v/>
      </c>
      <c r="DU20" s="513"/>
      <c r="DV20" s="507"/>
      <c r="DW20" s="686" t="s">
        <v>302</v>
      </c>
      <c r="DX20" s="528"/>
      <c r="DY20" s="528"/>
      <c r="DZ20" s="7"/>
      <c r="EA20" s="7"/>
      <c r="EB20" s="506" t="str">
        <f>IF(Sheet1!D75="","",IF(Sheet1!D75=TRUE,"✔",""))</f>
        <v/>
      </c>
      <c r="EC20" s="513"/>
      <c r="ED20" s="513"/>
      <c r="EE20" s="513"/>
      <c r="EF20" s="507"/>
      <c r="EG20" s="633" t="s">
        <v>353</v>
      </c>
      <c r="EH20" s="508"/>
      <c r="EI20" s="508"/>
      <c r="EJ20" s="508"/>
      <c r="EK20" s="508"/>
      <c r="EL20" s="508"/>
      <c r="EM20" s="508"/>
      <c r="EN20" s="508"/>
      <c r="EO20" s="100"/>
      <c r="ER20" s="14"/>
    </row>
    <row r="21" spans="2:183" ht="4.5" customHeight="1">
      <c r="B21" s="729"/>
      <c r="C21" s="7"/>
      <c r="D21" s="7"/>
      <c r="E21" s="7"/>
      <c r="F21" s="7"/>
      <c r="G21" s="7"/>
      <c r="H21" s="7"/>
      <c r="I21" s="7"/>
      <c r="J21" s="7"/>
      <c r="K21" s="7"/>
      <c r="L21" s="7"/>
      <c r="M21" s="7"/>
      <c r="N21" s="7"/>
      <c r="O21" s="7"/>
      <c r="P21" s="7"/>
      <c r="Q21" s="7"/>
      <c r="R21" s="7"/>
      <c r="S21" s="7"/>
      <c r="T21" s="7"/>
      <c r="U21" s="7"/>
      <c r="V21" s="7"/>
      <c r="W21" s="7"/>
      <c r="X21" s="227"/>
      <c r="Y21" s="227"/>
      <c r="Z21" s="7"/>
      <c r="AA21" s="7"/>
      <c r="AB21" s="7"/>
      <c r="AC21" s="7"/>
      <c r="AD21" s="7"/>
      <c r="AE21" s="7"/>
      <c r="AF21" s="7"/>
      <c r="AG21" s="7"/>
      <c r="AH21" s="7"/>
      <c r="AI21" s="7"/>
      <c r="AJ21" s="7"/>
      <c r="AK21" s="7"/>
      <c r="AL21" s="106"/>
      <c r="AM21" s="119"/>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226"/>
      <c r="DE21" s="226"/>
      <c r="DF21" s="226"/>
      <c r="DG21" s="226"/>
      <c r="DH21" s="226"/>
      <c r="DI21" s="226"/>
      <c r="DJ21" s="226"/>
      <c r="DK21" s="7"/>
      <c r="DL21" s="7"/>
      <c r="DM21" s="7"/>
      <c r="DN21" s="7"/>
      <c r="DO21" s="7"/>
      <c r="DP21" s="7"/>
      <c r="DQ21" s="7"/>
      <c r="DR21" s="7"/>
      <c r="DS21" s="7"/>
      <c r="DT21" s="226"/>
      <c r="DU21" s="226"/>
      <c r="DV21" s="226"/>
      <c r="DW21" s="7"/>
      <c r="DX21" s="7"/>
      <c r="DY21" s="7"/>
      <c r="DZ21" s="7"/>
      <c r="EA21" s="7"/>
      <c r="EB21" s="226"/>
      <c r="EC21" s="226"/>
      <c r="ED21" s="226"/>
      <c r="EE21" s="226"/>
      <c r="EF21" s="226"/>
      <c r="EG21" s="103"/>
      <c r="EH21" s="103"/>
      <c r="EI21" s="103"/>
      <c r="EJ21" s="103"/>
      <c r="EK21" s="103"/>
      <c r="EL21" s="103"/>
      <c r="EM21" s="103"/>
      <c r="EN21" s="103"/>
      <c r="EO21" s="7"/>
      <c r="ER21" s="14"/>
      <c r="EV21" s="4"/>
      <c r="EW21" s="4"/>
    </row>
    <row r="22" spans="2:183" ht="11.25" customHeight="1">
      <c r="B22" s="729"/>
      <c r="C22" s="7"/>
      <c r="D22" s="7"/>
      <c r="E22" s="7"/>
      <c r="F22" s="7"/>
      <c r="G22" s="7"/>
      <c r="H22" s="7"/>
      <c r="I22" s="7"/>
      <c r="J22" s="7"/>
      <c r="K22" s="7"/>
      <c r="L22" s="7"/>
      <c r="M22" s="7"/>
      <c r="N22" s="7"/>
      <c r="O22" s="7"/>
      <c r="P22" s="7"/>
      <c r="Q22" s="7"/>
      <c r="R22" s="7"/>
      <c r="S22" s="7"/>
      <c r="T22" s="7"/>
      <c r="U22" s="7"/>
      <c r="V22" s="7"/>
      <c r="W22" s="7"/>
      <c r="X22" s="671" t="str">
        <f>IF(Sheet1!A76="","",IF(Sheet1!A76=TRUE,"✔",""))</f>
        <v/>
      </c>
      <c r="Y22" s="671"/>
      <c r="Z22" s="7"/>
      <c r="AA22" s="496" t="s">
        <v>297</v>
      </c>
      <c r="AB22" s="496"/>
      <c r="AC22" s="496"/>
      <c r="AD22" s="496"/>
      <c r="AE22" s="496"/>
      <c r="AF22" s="496"/>
      <c r="AG22" s="496"/>
      <c r="AH22" s="7"/>
      <c r="AI22" s="7"/>
      <c r="AJ22" s="7"/>
      <c r="AK22" s="7"/>
      <c r="AL22" s="105" t="s">
        <v>363</v>
      </c>
      <c r="AM22" s="113"/>
      <c r="AN22" s="7"/>
      <c r="AO22" s="7"/>
      <c r="AP22" s="7"/>
      <c r="AQ22" s="7"/>
      <c r="AR22" s="7"/>
      <c r="AS22" s="7"/>
      <c r="AT22" s="7"/>
      <c r="AU22" s="7"/>
      <c r="AV22" s="7"/>
      <c r="AW22" s="7"/>
      <c r="AX22" s="699" t="str">
        <f>IF(入力シート!E77="","",入力シート!E77)</f>
        <v/>
      </c>
      <c r="AY22" s="699"/>
      <c r="AZ22" s="699"/>
      <c r="BA22" s="699"/>
      <c r="BB22" s="699"/>
      <c r="BC22" s="699"/>
      <c r="BD22" s="699"/>
      <c r="BE22" s="699"/>
      <c r="BF22" s="699"/>
      <c r="BG22" s="699"/>
      <c r="BH22" s="699"/>
      <c r="BI22" s="699"/>
      <c r="BJ22" s="699"/>
      <c r="BK22" s="699"/>
      <c r="BL22" s="699"/>
      <c r="BM22" s="699"/>
      <c r="BN22" s="699"/>
      <c r="BO22" s="699"/>
      <c r="BP22" s="699"/>
      <c r="BQ22" s="699"/>
      <c r="BR22" s="699"/>
      <c r="BS22" s="699"/>
      <c r="BT22" s="699"/>
      <c r="BU22" s="699"/>
      <c r="BV22" s="699"/>
      <c r="BW22" s="699"/>
      <c r="BX22" s="699"/>
      <c r="BY22" s="699"/>
      <c r="BZ22" s="699"/>
      <c r="CA22" s="699"/>
      <c r="CB22" s="699"/>
      <c r="CC22" s="699"/>
      <c r="CD22" s="699"/>
      <c r="CE22" s="699"/>
      <c r="CF22" s="699"/>
      <c r="CG22" s="150"/>
      <c r="CH22" s="150"/>
      <c r="CI22" s="150"/>
      <c r="CJ22" s="150"/>
      <c r="CK22" s="150"/>
      <c r="CL22" s="7"/>
      <c r="CM22" s="7"/>
      <c r="CN22" s="7"/>
      <c r="CO22" s="7"/>
      <c r="CP22" s="7"/>
      <c r="CQ22" s="550" t="s">
        <v>304</v>
      </c>
      <c r="CR22" s="550"/>
      <c r="CS22" s="550"/>
      <c r="CT22" s="550"/>
      <c r="CU22" s="550"/>
      <c r="CV22" s="550"/>
      <c r="CW22" s="550"/>
      <c r="CX22" s="550"/>
      <c r="CY22" s="550"/>
      <c r="CZ22" s="550"/>
      <c r="DA22" s="550"/>
      <c r="DB22" s="550"/>
      <c r="DC22" s="7"/>
      <c r="DD22" s="506" t="str">
        <f>IF(Sheet1!B76="","",IF(Sheet1!B76=TRUE,"✔",""))</f>
        <v/>
      </c>
      <c r="DE22" s="513"/>
      <c r="DF22" s="513"/>
      <c r="DG22" s="513"/>
      <c r="DH22" s="513"/>
      <c r="DI22" s="513"/>
      <c r="DJ22" s="507"/>
      <c r="DK22" s="633" t="s">
        <v>303</v>
      </c>
      <c r="DL22" s="508"/>
      <c r="DM22" s="508"/>
      <c r="DN22" s="508"/>
      <c r="DO22" s="508"/>
      <c r="DP22" s="508"/>
      <c r="DQ22" s="7"/>
      <c r="DR22" s="7"/>
      <c r="DS22" s="7"/>
      <c r="DT22" s="506" t="str">
        <f>IF(Sheet1!C76="","",IF(Sheet1!C76=TRUE,"✔",""))</f>
        <v/>
      </c>
      <c r="DU22" s="513"/>
      <c r="DV22" s="507"/>
      <c r="DW22" s="686" t="s">
        <v>302</v>
      </c>
      <c r="DX22" s="528"/>
      <c r="DY22" s="528"/>
      <c r="DZ22" s="7"/>
      <c r="EA22" s="7"/>
      <c r="EB22" s="506" t="str">
        <f>IF(Sheet1!D76="","",IF(Sheet1!D76=TRUE,"✔",""))</f>
        <v/>
      </c>
      <c r="EC22" s="513"/>
      <c r="ED22" s="513"/>
      <c r="EE22" s="513"/>
      <c r="EF22" s="507"/>
      <c r="EG22" s="633" t="s">
        <v>353</v>
      </c>
      <c r="EH22" s="508"/>
      <c r="EI22" s="508"/>
      <c r="EJ22" s="508"/>
      <c r="EK22" s="508"/>
      <c r="EL22" s="508"/>
      <c r="EM22" s="508"/>
      <c r="EN22" s="508"/>
      <c r="EO22" s="100"/>
      <c r="ER22" s="14"/>
      <c r="EV22" s="4"/>
      <c r="EW22" s="4"/>
    </row>
    <row r="23" spans="2:183" ht="4.5" customHeight="1">
      <c r="B23" s="729"/>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226"/>
      <c r="DE23" s="226"/>
      <c r="DF23" s="226"/>
      <c r="DG23" s="226"/>
      <c r="DH23" s="226"/>
      <c r="DI23" s="226"/>
      <c r="DJ23" s="226"/>
      <c r="DK23" s="7"/>
      <c r="DL23" s="7"/>
      <c r="DM23" s="7"/>
      <c r="DN23" s="7"/>
      <c r="DO23" s="7"/>
      <c r="DP23" s="7"/>
      <c r="DQ23" s="7"/>
      <c r="DR23" s="7"/>
      <c r="DS23" s="7"/>
      <c r="DT23" s="226"/>
      <c r="DU23" s="226"/>
      <c r="DV23" s="226"/>
      <c r="DW23" s="7"/>
      <c r="DX23" s="7"/>
      <c r="DY23" s="7"/>
      <c r="DZ23" s="7"/>
      <c r="EA23" s="7"/>
      <c r="EB23" s="226"/>
      <c r="EC23" s="226"/>
      <c r="ED23" s="226"/>
      <c r="EE23" s="226"/>
      <c r="EF23" s="226"/>
      <c r="EG23" s="103"/>
      <c r="EH23" s="103"/>
      <c r="EI23" s="103"/>
      <c r="EJ23" s="103"/>
      <c r="EK23" s="103"/>
      <c r="EL23" s="103"/>
      <c r="EM23" s="103"/>
      <c r="EN23" s="103"/>
      <c r="EO23" s="7"/>
      <c r="ER23" s="14"/>
      <c r="EV23" s="4"/>
      <c r="EW23" s="4"/>
    </row>
    <row r="24" spans="2:183" ht="11.25" customHeight="1">
      <c r="B24" s="729"/>
      <c r="C24" s="7"/>
      <c r="D24" s="670" t="str">
        <f>IF(Sheet1!A78="","",IF(Sheet1!A78=TRUE,"✔",""))</f>
        <v/>
      </c>
      <c r="E24" s="670"/>
      <c r="F24" s="29"/>
      <c r="G24" s="97" t="s">
        <v>265</v>
      </c>
      <c r="H24" s="7"/>
      <c r="I24" s="7"/>
      <c r="J24" s="7"/>
      <c r="K24" s="7"/>
      <c r="L24" s="7"/>
      <c r="M24" s="7"/>
      <c r="N24" s="7"/>
      <c r="O24" s="7"/>
      <c r="P24" s="7"/>
      <c r="Q24" s="7"/>
      <c r="R24" s="7"/>
      <c r="S24" s="7"/>
      <c r="T24" s="7"/>
      <c r="U24" s="7"/>
      <c r="V24" s="7"/>
      <c r="W24" s="7"/>
      <c r="X24" s="550" t="s">
        <v>289</v>
      </c>
      <c r="Y24" s="550"/>
      <c r="Z24" s="550"/>
      <c r="AA24" s="550"/>
      <c r="AB24" s="550"/>
      <c r="AC24" s="550"/>
      <c r="AD24" s="7"/>
      <c r="AE24" s="7"/>
      <c r="AF24" s="7"/>
      <c r="AG24" s="681" t="str">
        <f>IF(入力シート!E79="","",入力シート!E79)</f>
        <v/>
      </c>
      <c r="AH24" s="681"/>
      <c r="AI24" s="681"/>
      <c r="AJ24" s="681"/>
      <c r="AK24" s="681"/>
      <c r="AL24" s="681"/>
      <c r="AM24" s="681"/>
      <c r="AN24" s="681"/>
      <c r="AO24" s="681"/>
      <c r="AP24" s="681"/>
      <c r="AQ24" s="681"/>
      <c r="AR24" s="681"/>
      <c r="AS24" s="681"/>
      <c r="AT24" s="681"/>
      <c r="AU24" s="681"/>
      <c r="AV24" s="681"/>
      <c r="AW24" s="681"/>
      <c r="AX24" s="681"/>
      <c r="AY24" s="681"/>
      <c r="AZ24" s="681"/>
      <c r="BA24" s="681"/>
      <c r="BB24" s="681"/>
      <c r="BC24" s="681"/>
      <c r="BD24" s="681"/>
      <c r="BE24" s="681"/>
      <c r="BF24" s="681"/>
      <c r="BG24" s="681"/>
      <c r="BH24" s="681"/>
      <c r="BI24" s="681"/>
      <c r="BJ24" s="681"/>
      <c r="BK24" s="681"/>
      <c r="BL24" s="681"/>
      <c r="BM24" s="681"/>
      <c r="BN24" s="681"/>
      <c r="BO24" s="681"/>
      <c r="BP24" s="681"/>
      <c r="BQ24" s="681"/>
      <c r="BR24" s="681"/>
      <c r="BS24" s="681"/>
      <c r="BT24" s="681"/>
      <c r="BU24" s="681"/>
      <c r="BV24" s="681"/>
      <c r="BW24" s="681"/>
      <c r="BX24" s="681"/>
      <c r="BY24" s="681"/>
      <c r="BZ24" s="7"/>
      <c r="CA24" s="7"/>
      <c r="CB24" s="7"/>
      <c r="CC24" s="7"/>
      <c r="CD24" s="7"/>
      <c r="CE24" s="7"/>
      <c r="CF24" s="7"/>
      <c r="CG24" s="7"/>
      <c r="CH24" s="7"/>
      <c r="CI24" s="7"/>
      <c r="CJ24" s="7"/>
      <c r="CK24" s="7"/>
      <c r="CL24" s="7"/>
      <c r="CM24" s="7"/>
      <c r="CN24" s="7"/>
      <c r="CO24" s="7"/>
      <c r="CP24" s="7"/>
      <c r="CQ24" s="550" t="s">
        <v>304</v>
      </c>
      <c r="CR24" s="550"/>
      <c r="CS24" s="550"/>
      <c r="CT24" s="550"/>
      <c r="CU24" s="550"/>
      <c r="CV24" s="550"/>
      <c r="CW24" s="550"/>
      <c r="CX24" s="550"/>
      <c r="CY24" s="550"/>
      <c r="CZ24" s="550"/>
      <c r="DA24" s="550"/>
      <c r="DB24" s="550"/>
      <c r="DC24" s="7"/>
      <c r="DD24" s="506" t="str">
        <f>IF(Sheet1!B78="","",IF(Sheet1!B78=TRUE,"✔",""))</f>
        <v/>
      </c>
      <c r="DE24" s="513"/>
      <c r="DF24" s="513"/>
      <c r="DG24" s="513"/>
      <c r="DH24" s="513"/>
      <c r="DI24" s="513"/>
      <c r="DJ24" s="507"/>
      <c r="DK24" s="633" t="s">
        <v>303</v>
      </c>
      <c r="DL24" s="508"/>
      <c r="DM24" s="508"/>
      <c r="DN24" s="508"/>
      <c r="DO24" s="508"/>
      <c r="DP24" s="508"/>
      <c r="DQ24" s="7"/>
      <c r="DR24" s="7"/>
      <c r="DS24" s="7"/>
      <c r="DT24" s="506" t="str">
        <f>IF(Sheet1!C78="","",IF(Sheet1!C78=TRUE,"✔",""))</f>
        <v/>
      </c>
      <c r="DU24" s="513"/>
      <c r="DV24" s="507"/>
      <c r="DW24" s="686" t="s">
        <v>302</v>
      </c>
      <c r="DX24" s="528"/>
      <c r="DY24" s="528"/>
      <c r="DZ24" s="7"/>
      <c r="EA24" s="7"/>
      <c r="EB24" s="506" t="str">
        <f>IF(Sheet1!D78="","",IF(Sheet1!D78=TRUE,"✔",""))</f>
        <v/>
      </c>
      <c r="EC24" s="513"/>
      <c r="ED24" s="513"/>
      <c r="EE24" s="513"/>
      <c r="EF24" s="507"/>
      <c r="EG24" s="633" t="s">
        <v>353</v>
      </c>
      <c r="EH24" s="508"/>
      <c r="EI24" s="508"/>
      <c r="EJ24" s="508"/>
      <c r="EK24" s="508"/>
      <c r="EL24" s="508"/>
      <c r="EM24" s="508"/>
      <c r="EN24" s="508"/>
      <c r="EO24" s="100"/>
      <c r="ER24" s="14"/>
      <c r="EV24" s="666" t="s">
        <v>426</v>
      </c>
      <c r="EW24" s="666"/>
      <c r="EX24" s="666"/>
      <c r="EY24" s="283"/>
      <c r="EZ24" s="283"/>
      <c r="FA24" s="283"/>
      <c r="FB24" s="283"/>
      <c r="FC24" s="283"/>
      <c r="FD24" s="283"/>
      <c r="FE24" s="283"/>
      <c r="FF24" s="283"/>
      <c r="FG24" s="283"/>
      <c r="FH24" s="283"/>
      <c r="FI24" s="283"/>
      <c r="FJ24" s="283"/>
      <c r="FK24" s="283"/>
      <c r="FL24" s="283"/>
      <c r="FM24" s="283"/>
      <c r="FN24" s="283"/>
      <c r="FO24" s="283"/>
      <c r="FP24" s="283"/>
      <c r="FQ24" s="283"/>
      <c r="FR24" s="283"/>
      <c r="FS24" s="283"/>
      <c r="FT24" s="283"/>
      <c r="FU24" s="283"/>
      <c r="FV24" s="283"/>
      <c r="FW24" s="283"/>
      <c r="FX24" s="283"/>
      <c r="FY24" s="283"/>
      <c r="FZ24" s="283"/>
      <c r="GA24" s="283"/>
    </row>
    <row r="25" spans="2:183" ht="4.5" customHeight="1">
      <c r="B25" s="729"/>
      <c r="C25" s="7"/>
      <c r="D25" s="226"/>
      <c r="E25" s="226"/>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234"/>
      <c r="AH25" s="234"/>
      <c r="AI25" s="234"/>
      <c r="AJ25" s="234"/>
      <c r="AK25" s="234"/>
      <c r="AL25" s="234"/>
      <c r="AM25" s="234"/>
      <c r="AN25" s="234"/>
      <c r="AO25" s="234"/>
      <c r="AP25" s="234"/>
      <c r="AQ25" s="234"/>
      <c r="AR25" s="234"/>
      <c r="AS25" s="234"/>
      <c r="AT25" s="234"/>
      <c r="AU25" s="234"/>
      <c r="AV25" s="234"/>
      <c r="AW25" s="234"/>
      <c r="AX25" s="234"/>
      <c r="AY25" s="234"/>
      <c r="AZ25" s="234"/>
      <c r="BA25" s="234"/>
      <c r="BB25" s="234"/>
      <c r="BC25" s="234"/>
      <c r="BD25" s="234"/>
      <c r="BE25" s="234"/>
      <c r="BF25" s="234"/>
      <c r="BG25" s="234"/>
      <c r="BH25" s="234"/>
      <c r="BI25" s="234"/>
      <c r="BJ25" s="234"/>
      <c r="BK25" s="234"/>
      <c r="BL25" s="234"/>
      <c r="BM25" s="234"/>
      <c r="BN25" s="234"/>
      <c r="BO25" s="234"/>
      <c r="BP25" s="234"/>
      <c r="BQ25" s="234"/>
      <c r="BR25" s="234"/>
      <c r="BS25" s="234"/>
      <c r="BT25" s="234"/>
      <c r="BU25" s="234"/>
      <c r="BV25" s="234"/>
      <c r="BW25" s="234"/>
      <c r="BX25" s="234"/>
      <c r="BY25" s="234"/>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226"/>
      <c r="DE25" s="226"/>
      <c r="DF25" s="226"/>
      <c r="DG25" s="226"/>
      <c r="DH25" s="226"/>
      <c r="DI25" s="226"/>
      <c r="DJ25" s="226"/>
      <c r="DK25" s="7"/>
      <c r="DL25" s="7"/>
      <c r="DM25" s="7"/>
      <c r="DN25" s="7"/>
      <c r="DO25" s="7"/>
      <c r="DP25" s="7"/>
      <c r="DQ25" s="7"/>
      <c r="DR25" s="7"/>
      <c r="DS25" s="7"/>
      <c r="DT25" s="226"/>
      <c r="DU25" s="226"/>
      <c r="DV25" s="226"/>
      <c r="DW25" s="7"/>
      <c r="DX25" s="7"/>
      <c r="DY25" s="7"/>
      <c r="DZ25" s="7"/>
      <c r="EA25" s="7"/>
      <c r="EB25" s="226"/>
      <c r="EC25" s="226"/>
      <c r="ED25" s="226"/>
      <c r="EE25" s="226"/>
      <c r="EF25" s="226"/>
      <c r="EG25" s="103"/>
      <c r="EH25" s="103"/>
      <c r="EI25" s="103"/>
      <c r="EJ25" s="103"/>
      <c r="EK25" s="103"/>
      <c r="EL25" s="103"/>
      <c r="EM25" s="103"/>
      <c r="EN25" s="103"/>
      <c r="EO25" s="7"/>
      <c r="ER25" s="14"/>
      <c r="EV25" s="666"/>
      <c r="EW25" s="666"/>
      <c r="EX25" s="666"/>
      <c r="EY25" s="280"/>
      <c r="EZ25" s="280"/>
      <c r="FA25" s="280"/>
      <c r="FB25" s="280"/>
      <c r="FC25" s="280"/>
      <c r="FD25" s="280"/>
      <c r="FE25" s="280"/>
      <c r="FF25" s="280"/>
      <c r="FG25" s="280"/>
      <c r="FH25" s="280"/>
      <c r="FI25" s="280"/>
      <c r="FJ25" s="280"/>
      <c r="FK25" s="280"/>
      <c r="FL25" s="280"/>
      <c r="FM25" s="280"/>
      <c r="FN25" s="280"/>
      <c r="FO25" s="280"/>
      <c r="FP25" s="280"/>
      <c r="FQ25" s="280"/>
      <c r="FR25" s="280"/>
      <c r="FS25" s="280"/>
      <c r="FT25" s="280"/>
      <c r="FU25" s="281"/>
      <c r="FV25" s="281"/>
      <c r="FW25" s="281"/>
      <c r="FX25" s="287"/>
      <c r="FY25" s="287"/>
      <c r="FZ25" s="283"/>
      <c r="GA25" s="283"/>
    </row>
    <row r="26" spans="2:183" ht="11.25" customHeight="1">
      <c r="B26" s="729"/>
      <c r="C26" s="7"/>
      <c r="D26" s="670" t="str">
        <f>IF(Sheet1!A80="","",IF(Sheet1!A80=TRUE,"✔",""))</f>
        <v/>
      </c>
      <c r="E26" s="670"/>
      <c r="F26" s="116"/>
      <c r="G26" s="97" t="s">
        <v>266</v>
      </c>
      <c r="H26" s="7"/>
      <c r="I26" s="7"/>
      <c r="J26" s="7"/>
      <c r="K26" s="7"/>
      <c r="L26" s="7"/>
      <c r="M26" s="7"/>
      <c r="N26" s="7"/>
      <c r="O26" s="7"/>
      <c r="P26" s="7"/>
      <c r="Q26" s="7"/>
      <c r="R26" s="7"/>
      <c r="S26" s="7"/>
      <c r="T26" s="7"/>
      <c r="U26" s="7"/>
      <c r="V26" s="7"/>
      <c r="W26" s="7"/>
      <c r="X26" s="550" t="s">
        <v>289</v>
      </c>
      <c r="Y26" s="550"/>
      <c r="Z26" s="550"/>
      <c r="AA26" s="550"/>
      <c r="AB26" s="550"/>
      <c r="AC26" s="550"/>
      <c r="AD26" s="7"/>
      <c r="AE26" s="7"/>
      <c r="AF26" s="7"/>
      <c r="AG26" s="681" t="str">
        <f>IF(入力シート!E81="","",入力シート!E81)</f>
        <v/>
      </c>
      <c r="AH26" s="681"/>
      <c r="AI26" s="681"/>
      <c r="AJ26" s="681"/>
      <c r="AK26" s="681"/>
      <c r="AL26" s="681"/>
      <c r="AM26" s="681"/>
      <c r="AN26" s="681"/>
      <c r="AO26" s="681"/>
      <c r="AP26" s="681"/>
      <c r="AQ26" s="681"/>
      <c r="AR26" s="681"/>
      <c r="AS26" s="681"/>
      <c r="AT26" s="681"/>
      <c r="AU26" s="681"/>
      <c r="AV26" s="681"/>
      <c r="AW26" s="681"/>
      <c r="AX26" s="681"/>
      <c r="AY26" s="681"/>
      <c r="AZ26" s="681"/>
      <c r="BA26" s="681"/>
      <c r="BB26" s="681"/>
      <c r="BC26" s="681"/>
      <c r="BD26" s="681"/>
      <c r="BE26" s="681"/>
      <c r="BF26" s="681"/>
      <c r="BG26" s="681"/>
      <c r="BH26" s="681"/>
      <c r="BI26" s="681"/>
      <c r="BJ26" s="681"/>
      <c r="BK26" s="681"/>
      <c r="BL26" s="681"/>
      <c r="BM26" s="681"/>
      <c r="BN26" s="681"/>
      <c r="BO26" s="681"/>
      <c r="BP26" s="681"/>
      <c r="BQ26" s="681"/>
      <c r="BR26" s="681"/>
      <c r="BS26" s="681"/>
      <c r="BT26" s="681"/>
      <c r="BU26" s="681"/>
      <c r="BV26" s="681"/>
      <c r="BW26" s="681"/>
      <c r="BX26" s="681"/>
      <c r="BY26" s="681"/>
      <c r="BZ26" s="7"/>
      <c r="CA26" s="7"/>
      <c r="CB26" s="7"/>
      <c r="CC26" s="7"/>
      <c r="CD26" s="7"/>
      <c r="CE26" s="7"/>
      <c r="CF26" s="7"/>
      <c r="CG26" s="7"/>
      <c r="CH26" s="7"/>
      <c r="CI26" s="7"/>
      <c r="CJ26" s="7"/>
      <c r="CK26" s="7"/>
      <c r="CL26" s="7"/>
      <c r="CM26" s="7"/>
      <c r="CN26" s="7"/>
      <c r="CO26" s="7"/>
      <c r="CP26" s="7"/>
      <c r="CQ26" s="550" t="s">
        <v>304</v>
      </c>
      <c r="CR26" s="550"/>
      <c r="CS26" s="550"/>
      <c r="CT26" s="550"/>
      <c r="CU26" s="550"/>
      <c r="CV26" s="550"/>
      <c r="CW26" s="550"/>
      <c r="CX26" s="550"/>
      <c r="CY26" s="550"/>
      <c r="CZ26" s="550"/>
      <c r="DA26" s="550"/>
      <c r="DB26" s="550"/>
      <c r="DC26" s="7"/>
      <c r="DD26" s="506" t="str">
        <f>IF(Sheet1!B80="","",IF(Sheet1!B80=TRUE,"✔",""))</f>
        <v/>
      </c>
      <c r="DE26" s="513"/>
      <c r="DF26" s="513"/>
      <c r="DG26" s="513"/>
      <c r="DH26" s="513"/>
      <c r="DI26" s="513"/>
      <c r="DJ26" s="507"/>
      <c r="DK26" s="633" t="s">
        <v>303</v>
      </c>
      <c r="DL26" s="508"/>
      <c r="DM26" s="508"/>
      <c r="DN26" s="508"/>
      <c r="DO26" s="508"/>
      <c r="DP26" s="508"/>
      <c r="DQ26" s="7"/>
      <c r="DR26" s="7"/>
      <c r="DS26" s="7"/>
      <c r="DT26" s="506" t="str">
        <f>IF(Sheet1!C80="","",IF(Sheet1!C80=TRUE,"✔",""))</f>
        <v/>
      </c>
      <c r="DU26" s="513"/>
      <c r="DV26" s="507"/>
      <c r="DW26" s="686" t="s">
        <v>302</v>
      </c>
      <c r="DX26" s="528"/>
      <c r="DY26" s="528"/>
      <c r="DZ26" s="7"/>
      <c r="EA26" s="7"/>
      <c r="EB26" s="506" t="str">
        <f>IF(Sheet1!D80="","",IF(Sheet1!D80=TRUE,"✔",""))</f>
        <v/>
      </c>
      <c r="EC26" s="513"/>
      <c r="ED26" s="513"/>
      <c r="EE26" s="513"/>
      <c r="EF26" s="507"/>
      <c r="EG26" s="633" t="s">
        <v>353</v>
      </c>
      <c r="EH26" s="508"/>
      <c r="EI26" s="508"/>
      <c r="EJ26" s="508"/>
      <c r="EK26" s="508"/>
      <c r="EL26" s="508"/>
      <c r="EM26" s="508"/>
      <c r="EN26" s="508"/>
      <c r="EO26" s="100"/>
      <c r="ER26" s="14"/>
      <c r="EV26" s="666"/>
      <c r="EW26" s="666"/>
      <c r="EX26" s="666"/>
      <c r="EY26" s="280"/>
      <c r="EZ26" s="280"/>
      <c r="FA26" s="280"/>
      <c r="FB26" s="280"/>
      <c r="FC26" s="280"/>
      <c r="FD26" s="280"/>
      <c r="FE26" s="280"/>
      <c r="FF26" s="280"/>
      <c r="FG26" s="280"/>
      <c r="FH26" s="280"/>
      <c r="FI26" s="280"/>
      <c r="FJ26" s="280"/>
      <c r="FK26" s="280"/>
      <c r="FL26" s="280"/>
      <c r="FM26" s="280"/>
      <c r="FN26" s="280"/>
      <c r="FO26" s="280"/>
      <c r="FP26" s="280"/>
      <c r="FQ26" s="280"/>
      <c r="FR26" s="280"/>
      <c r="FS26" s="280"/>
      <c r="FT26" s="280"/>
      <c r="FU26" s="281"/>
      <c r="FV26" s="281"/>
      <c r="FW26" s="281"/>
      <c r="FX26" s="287"/>
      <c r="FY26" s="287"/>
      <c r="FZ26" s="283"/>
      <c r="GA26" s="283"/>
    </row>
    <row r="27" spans="2:183" ht="4.5" customHeight="1">
      <c r="B27" s="729"/>
      <c r="C27" s="7"/>
      <c r="D27" s="226"/>
      <c r="E27" s="226"/>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234"/>
      <c r="AH27" s="234"/>
      <c r="AI27" s="234"/>
      <c r="AJ27" s="234"/>
      <c r="AK27" s="234"/>
      <c r="AL27" s="234"/>
      <c r="AM27" s="234"/>
      <c r="AN27" s="234"/>
      <c r="AO27" s="234"/>
      <c r="AP27" s="234"/>
      <c r="AQ27" s="234"/>
      <c r="AR27" s="234"/>
      <c r="AS27" s="234"/>
      <c r="AT27" s="234"/>
      <c r="AU27" s="234"/>
      <c r="AV27" s="234"/>
      <c r="AW27" s="234"/>
      <c r="AX27" s="234"/>
      <c r="AY27" s="234"/>
      <c r="AZ27" s="234"/>
      <c r="BA27" s="234"/>
      <c r="BB27" s="234"/>
      <c r="BC27" s="234"/>
      <c r="BD27" s="234"/>
      <c r="BE27" s="234"/>
      <c r="BF27" s="234"/>
      <c r="BG27" s="234"/>
      <c r="BH27" s="234"/>
      <c r="BI27" s="234"/>
      <c r="BJ27" s="234"/>
      <c r="BK27" s="234"/>
      <c r="BL27" s="234"/>
      <c r="BM27" s="234"/>
      <c r="BN27" s="234"/>
      <c r="BO27" s="234"/>
      <c r="BP27" s="234"/>
      <c r="BQ27" s="234"/>
      <c r="BR27" s="234"/>
      <c r="BS27" s="234"/>
      <c r="BT27" s="234"/>
      <c r="BU27" s="234"/>
      <c r="BV27" s="234"/>
      <c r="BW27" s="234"/>
      <c r="BX27" s="234"/>
      <c r="BY27" s="234"/>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226"/>
      <c r="DE27" s="226"/>
      <c r="DF27" s="226"/>
      <c r="DG27" s="226"/>
      <c r="DH27" s="226"/>
      <c r="DI27" s="226"/>
      <c r="DJ27" s="226"/>
      <c r="DK27" s="7"/>
      <c r="DL27" s="7"/>
      <c r="DM27" s="7"/>
      <c r="DN27" s="7"/>
      <c r="DO27" s="7"/>
      <c r="DP27" s="7"/>
      <c r="DQ27" s="7"/>
      <c r="DR27" s="7"/>
      <c r="DS27" s="7"/>
      <c r="DT27" s="226"/>
      <c r="DU27" s="226"/>
      <c r="DV27" s="226"/>
      <c r="DW27" s="7"/>
      <c r="DX27" s="7"/>
      <c r="DY27" s="7"/>
      <c r="DZ27" s="7"/>
      <c r="EA27" s="7"/>
      <c r="EB27" s="226"/>
      <c r="EC27" s="226"/>
      <c r="ED27" s="226"/>
      <c r="EE27" s="226"/>
      <c r="EF27" s="226"/>
      <c r="EG27" s="103"/>
      <c r="EH27" s="103"/>
      <c r="EI27" s="103"/>
      <c r="EJ27" s="103"/>
      <c r="EK27" s="103"/>
      <c r="EL27" s="103"/>
      <c r="EM27" s="103"/>
      <c r="EN27" s="103"/>
      <c r="EO27" s="7"/>
      <c r="ER27" s="14"/>
      <c r="EV27" s="666"/>
      <c r="EW27" s="666"/>
      <c r="EX27" s="666"/>
    </row>
    <row r="28" spans="2:183" ht="11.25" customHeight="1">
      <c r="B28" s="729"/>
      <c r="C28" s="7"/>
      <c r="D28" s="670" t="str">
        <f>IF(Sheet1!A82="","",IF(Sheet1!A82=TRUE,"✔",""))</f>
        <v/>
      </c>
      <c r="E28" s="670"/>
      <c r="F28" s="116"/>
      <c r="G28" s="97" t="s">
        <v>267</v>
      </c>
      <c r="H28" s="7"/>
      <c r="I28" s="7"/>
      <c r="J28" s="7"/>
      <c r="K28" s="7"/>
      <c r="L28" s="7"/>
      <c r="M28" s="7"/>
      <c r="N28" s="7"/>
      <c r="O28" s="7"/>
      <c r="P28" s="7"/>
      <c r="Q28" s="7"/>
      <c r="R28" s="7"/>
      <c r="S28" s="7"/>
      <c r="T28" s="7"/>
      <c r="U28" s="7"/>
      <c r="V28" s="7"/>
      <c r="W28" s="7"/>
      <c r="X28" s="550" t="s">
        <v>289</v>
      </c>
      <c r="Y28" s="550"/>
      <c r="Z28" s="550"/>
      <c r="AA28" s="550"/>
      <c r="AB28" s="550"/>
      <c r="AC28" s="550"/>
      <c r="AD28" s="7"/>
      <c r="AE28" s="7"/>
      <c r="AF28" s="7"/>
      <c r="AG28" s="681" t="str">
        <f>IF(入力シート!E83="","",入力シート!E83)</f>
        <v/>
      </c>
      <c r="AH28" s="681"/>
      <c r="AI28" s="681"/>
      <c r="AJ28" s="681"/>
      <c r="AK28" s="681"/>
      <c r="AL28" s="681"/>
      <c r="AM28" s="681"/>
      <c r="AN28" s="681"/>
      <c r="AO28" s="681"/>
      <c r="AP28" s="681"/>
      <c r="AQ28" s="681"/>
      <c r="AR28" s="681"/>
      <c r="AS28" s="681"/>
      <c r="AT28" s="681"/>
      <c r="AU28" s="681"/>
      <c r="AV28" s="681"/>
      <c r="AW28" s="681"/>
      <c r="AX28" s="681"/>
      <c r="AY28" s="681"/>
      <c r="AZ28" s="681"/>
      <c r="BA28" s="681"/>
      <c r="BB28" s="681"/>
      <c r="BC28" s="681"/>
      <c r="BD28" s="681"/>
      <c r="BE28" s="681"/>
      <c r="BF28" s="681"/>
      <c r="BG28" s="681"/>
      <c r="BH28" s="681"/>
      <c r="BI28" s="681"/>
      <c r="BJ28" s="681"/>
      <c r="BK28" s="681"/>
      <c r="BL28" s="681"/>
      <c r="BM28" s="681"/>
      <c r="BN28" s="681"/>
      <c r="BO28" s="681"/>
      <c r="BP28" s="681"/>
      <c r="BQ28" s="681"/>
      <c r="BR28" s="681"/>
      <c r="BS28" s="681"/>
      <c r="BT28" s="681"/>
      <c r="BU28" s="681"/>
      <c r="BV28" s="681"/>
      <c r="BW28" s="681"/>
      <c r="BX28" s="681"/>
      <c r="BY28" s="681"/>
      <c r="BZ28" s="7"/>
      <c r="CA28" s="7"/>
      <c r="CB28" s="7"/>
      <c r="CC28" s="7"/>
      <c r="CD28" s="7"/>
      <c r="CE28" s="7"/>
      <c r="CF28" s="7"/>
      <c r="CG28" s="7"/>
      <c r="CH28" s="7"/>
      <c r="CI28" s="7"/>
      <c r="CJ28" s="7"/>
      <c r="CK28" s="7"/>
      <c r="CL28" s="7"/>
      <c r="CM28" s="7"/>
      <c r="CN28" s="7"/>
      <c r="CO28" s="7"/>
      <c r="CP28" s="7"/>
      <c r="CQ28" s="550" t="s">
        <v>304</v>
      </c>
      <c r="CR28" s="550"/>
      <c r="CS28" s="550"/>
      <c r="CT28" s="550"/>
      <c r="CU28" s="550"/>
      <c r="CV28" s="550"/>
      <c r="CW28" s="550"/>
      <c r="CX28" s="550"/>
      <c r="CY28" s="550"/>
      <c r="CZ28" s="550"/>
      <c r="DA28" s="550"/>
      <c r="DB28" s="550"/>
      <c r="DC28" s="7"/>
      <c r="DD28" s="506" t="str">
        <f>IF(Sheet1!B82="","",IF(Sheet1!B82=TRUE,"✔",""))</f>
        <v/>
      </c>
      <c r="DE28" s="513"/>
      <c r="DF28" s="513"/>
      <c r="DG28" s="513"/>
      <c r="DH28" s="513"/>
      <c r="DI28" s="513"/>
      <c r="DJ28" s="507"/>
      <c r="DK28" s="633" t="s">
        <v>303</v>
      </c>
      <c r="DL28" s="508"/>
      <c r="DM28" s="508"/>
      <c r="DN28" s="508"/>
      <c r="DO28" s="508"/>
      <c r="DP28" s="508"/>
      <c r="DQ28" s="7"/>
      <c r="DR28" s="7"/>
      <c r="DS28" s="7"/>
      <c r="DT28" s="506" t="str">
        <f>IF(Sheet1!C82="","",IF(Sheet1!C82=TRUE,"✔",""))</f>
        <v/>
      </c>
      <c r="DU28" s="513"/>
      <c r="DV28" s="507"/>
      <c r="DW28" s="686" t="s">
        <v>302</v>
      </c>
      <c r="DX28" s="528"/>
      <c r="DY28" s="528"/>
      <c r="DZ28" s="7"/>
      <c r="EA28" s="7"/>
      <c r="EB28" s="506" t="str">
        <f>IF(Sheet1!D82="","",IF(Sheet1!D82=TRUE,"✔",""))</f>
        <v/>
      </c>
      <c r="EC28" s="513"/>
      <c r="ED28" s="513"/>
      <c r="EE28" s="513"/>
      <c r="EF28" s="507"/>
      <c r="EG28" s="633" t="s">
        <v>353</v>
      </c>
      <c r="EH28" s="508"/>
      <c r="EI28" s="508"/>
      <c r="EJ28" s="508"/>
      <c r="EK28" s="508"/>
      <c r="EL28" s="508"/>
      <c r="EM28" s="508"/>
      <c r="EN28" s="508"/>
      <c r="EO28" s="100"/>
      <c r="ER28" s="14"/>
    </row>
    <row r="29" spans="2:183" ht="4.5" customHeight="1">
      <c r="B29" s="729"/>
      <c r="C29" s="7"/>
      <c r="D29" s="226"/>
      <c r="E29" s="226"/>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226"/>
      <c r="DE29" s="226"/>
      <c r="DF29" s="226"/>
      <c r="DG29" s="226"/>
      <c r="DH29" s="226"/>
      <c r="DI29" s="226"/>
      <c r="DJ29" s="226"/>
      <c r="DK29" s="7"/>
      <c r="DL29" s="7"/>
      <c r="DM29" s="7"/>
      <c r="DN29" s="7"/>
      <c r="DO29" s="7"/>
      <c r="DP29" s="7"/>
      <c r="DQ29" s="7"/>
      <c r="DR29" s="7"/>
      <c r="DS29" s="7"/>
      <c r="DT29" s="226"/>
      <c r="DU29" s="226"/>
      <c r="DV29" s="226"/>
      <c r="DW29" s="7"/>
      <c r="DX29" s="7"/>
      <c r="DY29" s="7"/>
      <c r="DZ29" s="7"/>
      <c r="EA29" s="7"/>
      <c r="EB29" s="226"/>
      <c r="EC29" s="226"/>
      <c r="ED29" s="226"/>
      <c r="EE29" s="226"/>
      <c r="EF29" s="226"/>
      <c r="EG29" s="7"/>
      <c r="EH29" s="7"/>
      <c r="EI29" s="7"/>
      <c r="EJ29" s="7"/>
      <c r="EK29" s="7"/>
      <c r="EL29" s="7"/>
      <c r="EM29" s="7"/>
      <c r="EN29" s="7"/>
      <c r="EO29" s="7"/>
      <c r="ER29" s="14"/>
    </row>
    <row r="30" spans="2:183" ht="11.25" customHeight="1">
      <c r="B30" s="729"/>
      <c r="C30" s="7"/>
      <c r="D30" s="670" t="str">
        <f>IF(Sheet1!A84="","",IF(Sheet1!A84=TRUE,"✔",""))</f>
        <v/>
      </c>
      <c r="E30" s="670"/>
      <c r="F30" s="29"/>
      <c r="G30" s="97" t="s">
        <v>268</v>
      </c>
      <c r="H30" s="7"/>
      <c r="I30" s="7"/>
      <c r="J30" s="7"/>
      <c r="K30" s="7"/>
      <c r="L30" s="7"/>
      <c r="M30" s="7"/>
      <c r="N30" s="7"/>
      <c r="O30" s="7"/>
      <c r="P30" s="7"/>
      <c r="Q30" s="7"/>
      <c r="R30" s="7"/>
      <c r="S30" s="7"/>
      <c r="T30" s="7"/>
      <c r="U30" s="7"/>
      <c r="V30" s="7"/>
      <c r="W30" s="7"/>
      <c r="X30" s="7"/>
      <c r="Y30" s="7"/>
      <c r="Z30" s="7"/>
      <c r="AA30" s="528" t="s">
        <v>290</v>
      </c>
      <c r="AB30" s="528"/>
      <c r="AC30" s="528"/>
      <c r="AD30" s="528"/>
      <c r="AE30" s="528"/>
      <c r="AF30" s="528"/>
      <c r="AG30" s="679"/>
      <c r="AH30" s="506" t="str">
        <f>IF(Sheet1!B85="","",IF(Sheet1!B85=TRUE,"✔",""))</f>
        <v/>
      </c>
      <c r="AI30" s="513"/>
      <c r="AJ30" s="507"/>
      <c r="AK30" s="656" t="s">
        <v>292</v>
      </c>
      <c r="AL30" s="688"/>
      <c r="AM30" s="120"/>
      <c r="AN30" s="7"/>
      <c r="AO30" s="506" t="str">
        <f>IF(Sheet1!C85="","",IF(Sheet1!C85=TRUE,"✔",""))</f>
        <v/>
      </c>
      <c r="AP30" s="513"/>
      <c r="AQ30" s="513"/>
      <c r="AR30" s="507"/>
      <c r="AS30" s="689" t="s">
        <v>293</v>
      </c>
      <c r="AT30" s="538"/>
      <c r="AU30" s="538"/>
      <c r="AV30" s="538"/>
      <c r="AW30" s="7"/>
      <c r="AX30" s="496" t="s">
        <v>294</v>
      </c>
      <c r="AY30" s="496"/>
      <c r="AZ30" s="496"/>
      <c r="BA30" s="496"/>
      <c r="BB30" s="496"/>
      <c r="BC30" s="496"/>
      <c r="BD30" s="496"/>
      <c r="BE30" s="690"/>
      <c r="BF30" s="506" t="str">
        <f>IF(Sheet1!B86="","",IF(Sheet1!B86=TRUE,"✔",""))</f>
        <v/>
      </c>
      <c r="BG30" s="513"/>
      <c r="BH30" s="507"/>
      <c r="BI30" s="7"/>
      <c r="BJ30" s="97" t="s">
        <v>291</v>
      </c>
      <c r="BK30" s="7"/>
      <c r="BL30" s="7"/>
      <c r="BM30" s="7"/>
      <c r="BN30" s="7"/>
      <c r="BO30" s="506" t="str">
        <f>IF(Sheet1!C86="","",IF(Sheet1!C86=TRUE,"✔",""))</f>
        <v/>
      </c>
      <c r="BP30" s="513"/>
      <c r="BQ30" s="513"/>
      <c r="BR30" s="513"/>
      <c r="BS30" s="507"/>
      <c r="BT30" s="7"/>
      <c r="BU30" s="97" t="s">
        <v>293</v>
      </c>
      <c r="BV30" s="496" t="s">
        <v>298</v>
      </c>
      <c r="BW30" s="538"/>
      <c r="BX30" s="538"/>
      <c r="BY30" s="538"/>
      <c r="BZ30" s="538"/>
      <c r="CA30" s="7"/>
      <c r="CB30" s="7"/>
      <c r="CC30" s="506" t="str">
        <f>IF(Sheet1!B87="","",IF(Sheet1!B87=TRUE,"✔",""))</f>
        <v/>
      </c>
      <c r="CD30" s="513"/>
      <c r="CE30" s="513"/>
      <c r="CF30" s="507"/>
      <c r="CG30" s="7"/>
      <c r="CH30" s="528" t="s">
        <v>291</v>
      </c>
      <c r="CI30" s="529"/>
      <c r="CJ30" s="529"/>
      <c r="CK30" s="529"/>
      <c r="CL30" s="529"/>
      <c r="CM30" s="529"/>
      <c r="CN30" s="7"/>
      <c r="CO30" s="7"/>
      <c r="CP30" s="506" t="str">
        <f>IF(Sheet1!C86="","",IF(Sheet1!C86=TRUE,"✔",""))</f>
        <v/>
      </c>
      <c r="CQ30" s="513"/>
      <c r="CR30" s="513"/>
      <c r="CS30" s="513"/>
      <c r="CT30" s="507"/>
      <c r="CU30" s="7"/>
      <c r="CV30" s="7"/>
      <c r="CW30" s="528" t="s">
        <v>293</v>
      </c>
      <c r="CX30" s="529"/>
      <c r="CY30" s="529"/>
      <c r="CZ30" s="7"/>
      <c r="DA30" s="7"/>
      <c r="DB30" s="7"/>
      <c r="DC30" s="7"/>
      <c r="DD30" s="226"/>
      <c r="DE30" s="226"/>
      <c r="DF30" s="226"/>
      <c r="DG30" s="226"/>
      <c r="DH30" s="226"/>
      <c r="DI30" s="226"/>
      <c r="DJ30" s="226"/>
      <c r="DK30" s="7"/>
      <c r="DL30" s="7"/>
      <c r="DM30" s="7"/>
      <c r="DN30" s="7"/>
      <c r="DO30" s="7"/>
      <c r="DP30" s="7"/>
      <c r="DQ30" s="7"/>
      <c r="DR30" s="7"/>
      <c r="DS30" s="7"/>
      <c r="DT30" s="226"/>
      <c r="DU30" s="226"/>
      <c r="DV30" s="226"/>
      <c r="DW30" s="7"/>
      <c r="DX30" s="7"/>
      <c r="DY30" s="7"/>
      <c r="DZ30" s="7"/>
      <c r="EA30" s="7"/>
      <c r="EB30" s="226"/>
      <c r="EC30" s="226"/>
      <c r="ED30" s="226"/>
      <c r="EE30" s="226"/>
      <c r="EF30" s="226"/>
      <c r="EG30" s="7"/>
      <c r="EH30" s="7"/>
      <c r="EI30" s="7"/>
      <c r="EJ30" s="7"/>
      <c r="EK30" s="7"/>
      <c r="EL30" s="7"/>
      <c r="EM30" s="7"/>
      <c r="EN30" s="7"/>
      <c r="EO30" s="7"/>
      <c r="ER30" s="14"/>
    </row>
    <row r="31" spans="2:183" ht="4.5" customHeight="1">
      <c r="B31" s="729"/>
      <c r="C31" s="7"/>
      <c r="D31" s="226"/>
      <c r="E31" s="226"/>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226"/>
      <c r="DE31" s="226"/>
      <c r="DF31" s="226"/>
      <c r="DG31" s="226"/>
      <c r="DH31" s="226"/>
      <c r="DI31" s="226"/>
      <c r="DJ31" s="226"/>
      <c r="DK31" s="7"/>
      <c r="DL31" s="7"/>
      <c r="DM31" s="7"/>
      <c r="DN31" s="7"/>
      <c r="DO31" s="7"/>
      <c r="DP31" s="7"/>
      <c r="DQ31" s="7"/>
      <c r="DR31" s="7"/>
      <c r="DS31" s="7"/>
      <c r="DT31" s="226"/>
      <c r="DU31" s="226"/>
      <c r="DV31" s="226"/>
      <c r="DW31" s="7"/>
      <c r="DX31" s="7"/>
      <c r="DY31" s="7"/>
      <c r="DZ31" s="7"/>
      <c r="EA31" s="7"/>
      <c r="EB31" s="226"/>
      <c r="EC31" s="226"/>
      <c r="ED31" s="226"/>
      <c r="EE31" s="226"/>
      <c r="EF31" s="226"/>
      <c r="EG31" s="7"/>
      <c r="EH31" s="7"/>
      <c r="EI31" s="7"/>
      <c r="EJ31" s="7"/>
      <c r="EK31" s="7"/>
      <c r="EL31" s="7"/>
      <c r="EM31" s="7"/>
      <c r="EN31" s="7"/>
      <c r="EO31" s="7"/>
      <c r="ER31" s="14"/>
    </row>
    <row r="32" spans="2:183" ht="11.25" customHeight="1">
      <c r="B32" s="729"/>
      <c r="C32" s="7"/>
      <c r="D32" s="670" t="str">
        <f>IF(Sheet1!A89="","",IF(Sheet1!A89=TRUE,"✔",""))</f>
        <v/>
      </c>
      <c r="E32" s="670"/>
      <c r="F32" s="29"/>
      <c r="G32" s="97" t="s">
        <v>269</v>
      </c>
      <c r="H32" s="7"/>
      <c r="I32" s="7"/>
      <c r="J32" s="7"/>
      <c r="K32" s="7"/>
      <c r="L32" s="7"/>
      <c r="M32" s="7"/>
      <c r="N32" s="7"/>
      <c r="O32" s="7"/>
      <c r="P32" s="7"/>
      <c r="Q32" s="7"/>
      <c r="R32" s="7"/>
      <c r="S32" s="7"/>
      <c r="T32" s="7"/>
      <c r="U32" s="7"/>
      <c r="V32" s="7"/>
      <c r="W32" s="7"/>
      <c r="X32" s="550" t="s">
        <v>289</v>
      </c>
      <c r="Y32" s="550"/>
      <c r="Z32" s="550"/>
      <c r="AA32" s="550"/>
      <c r="AB32" s="550"/>
      <c r="AC32" s="550"/>
      <c r="AD32" s="7"/>
      <c r="AE32" s="7"/>
      <c r="AF32" s="7"/>
      <c r="AG32" s="681" t="str">
        <f>IF(入力シート!E90="","",入力シート!E90)</f>
        <v/>
      </c>
      <c r="AH32" s="681"/>
      <c r="AI32" s="681"/>
      <c r="AJ32" s="681"/>
      <c r="AK32" s="681"/>
      <c r="AL32" s="681"/>
      <c r="AM32" s="681"/>
      <c r="AN32" s="681"/>
      <c r="AO32" s="681"/>
      <c r="AP32" s="681"/>
      <c r="AQ32" s="681"/>
      <c r="AR32" s="681"/>
      <c r="AS32" s="681"/>
      <c r="AT32" s="681"/>
      <c r="AU32" s="681"/>
      <c r="AV32" s="681"/>
      <c r="AW32" s="681"/>
      <c r="AX32" s="681"/>
      <c r="AY32" s="681"/>
      <c r="AZ32" s="681"/>
      <c r="BA32" s="681"/>
      <c r="BB32" s="681"/>
      <c r="BC32" s="681"/>
      <c r="BD32" s="681"/>
      <c r="BE32" s="681"/>
      <c r="BF32" s="681"/>
      <c r="BG32" s="681"/>
      <c r="BH32" s="681"/>
      <c r="BI32" s="681"/>
      <c r="BJ32" s="681"/>
      <c r="BK32" s="681"/>
      <c r="BL32" s="681"/>
      <c r="BM32" s="681"/>
      <c r="BN32" s="681"/>
      <c r="BO32" s="681"/>
      <c r="BP32" s="681"/>
      <c r="BQ32" s="681"/>
      <c r="BR32" s="681"/>
      <c r="BS32" s="681"/>
      <c r="BT32" s="681"/>
      <c r="BU32" s="681"/>
      <c r="BV32" s="681"/>
      <c r="BW32" s="681"/>
      <c r="BX32" s="681"/>
      <c r="BY32" s="681"/>
      <c r="BZ32" s="7"/>
      <c r="CA32" s="7"/>
      <c r="CB32" s="7"/>
      <c r="CC32" s="7"/>
      <c r="CD32" s="7"/>
      <c r="CE32" s="7"/>
      <c r="CF32" s="7"/>
      <c r="CG32" s="7"/>
      <c r="CH32" s="7"/>
      <c r="CI32" s="7"/>
      <c r="CJ32" s="7"/>
      <c r="CK32" s="7"/>
      <c r="CL32" s="7"/>
      <c r="CM32" s="7"/>
      <c r="CN32" s="7"/>
      <c r="CO32" s="7"/>
      <c r="CP32" s="7"/>
      <c r="CQ32" s="550" t="s">
        <v>304</v>
      </c>
      <c r="CR32" s="550"/>
      <c r="CS32" s="550"/>
      <c r="CT32" s="550"/>
      <c r="CU32" s="550"/>
      <c r="CV32" s="550"/>
      <c r="CW32" s="550"/>
      <c r="CX32" s="550"/>
      <c r="CY32" s="550"/>
      <c r="CZ32" s="550"/>
      <c r="DA32" s="550"/>
      <c r="DB32" s="550"/>
      <c r="DC32" s="7"/>
      <c r="DD32" s="506" t="str">
        <f>IF(Sheet1!B89="","",IF(Sheet1!B89=TRUE,"✔",""))</f>
        <v/>
      </c>
      <c r="DE32" s="513"/>
      <c r="DF32" s="513"/>
      <c r="DG32" s="513"/>
      <c r="DH32" s="513"/>
      <c r="DI32" s="513"/>
      <c r="DJ32" s="507"/>
      <c r="DK32" s="633" t="s">
        <v>303</v>
      </c>
      <c r="DL32" s="508"/>
      <c r="DM32" s="508"/>
      <c r="DN32" s="508"/>
      <c r="DO32" s="508"/>
      <c r="DP32" s="508"/>
      <c r="DQ32" s="7"/>
      <c r="DR32" s="7"/>
      <c r="DS32" s="7"/>
      <c r="DT32" s="506" t="str">
        <f>IF(Sheet1!C89="","",IF(Sheet1!C89=TRUE,"✔",""))</f>
        <v/>
      </c>
      <c r="DU32" s="513"/>
      <c r="DV32" s="507"/>
      <c r="DW32" s="686" t="s">
        <v>302</v>
      </c>
      <c r="DX32" s="528"/>
      <c r="DY32" s="528"/>
      <c r="DZ32" s="7"/>
      <c r="EA32" s="7"/>
      <c r="EB32" s="506" t="str">
        <f>IF(Sheet1!D89="","",IF(Sheet1!D89=TRUE,"✔",""))</f>
        <v/>
      </c>
      <c r="EC32" s="513"/>
      <c r="ED32" s="513"/>
      <c r="EE32" s="513"/>
      <c r="EF32" s="507"/>
      <c r="EG32" s="633" t="s">
        <v>353</v>
      </c>
      <c r="EH32" s="508"/>
      <c r="EI32" s="508"/>
      <c r="EJ32" s="508"/>
      <c r="EK32" s="508"/>
      <c r="EL32" s="508"/>
      <c r="EM32" s="508"/>
      <c r="EN32" s="508"/>
      <c r="EO32" s="100"/>
      <c r="ER32" s="14"/>
    </row>
    <row r="33" spans="2:148" ht="4.5" customHeight="1">
      <c r="B33" s="729"/>
      <c r="C33" s="7"/>
      <c r="D33" s="226"/>
      <c r="E33" s="226"/>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226"/>
      <c r="DE33" s="226"/>
      <c r="DF33" s="226"/>
      <c r="DG33" s="226"/>
      <c r="DH33" s="226"/>
      <c r="DI33" s="226"/>
      <c r="DJ33" s="226"/>
      <c r="DK33" s="7"/>
      <c r="DL33" s="7"/>
      <c r="DM33" s="7"/>
      <c r="DN33" s="7"/>
      <c r="DO33" s="7"/>
      <c r="DP33" s="7"/>
      <c r="DQ33" s="7"/>
      <c r="DR33" s="7"/>
      <c r="DS33" s="7"/>
      <c r="DT33" s="226"/>
      <c r="DU33" s="226"/>
      <c r="DV33" s="226"/>
      <c r="DW33" s="7"/>
      <c r="DX33" s="7"/>
      <c r="DY33" s="7"/>
      <c r="DZ33" s="7"/>
      <c r="EA33" s="7"/>
      <c r="EB33" s="226"/>
      <c r="EC33" s="226"/>
      <c r="ED33" s="226"/>
      <c r="EE33" s="226"/>
      <c r="EF33" s="226"/>
      <c r="EG33" s="7"/>
      <c r="EH33" s="7"/>
      <c r="EI33" s="7"/>
      <c r="EJ33" s="7"/>
      <c r="EK33" s="7"/>
      <c r="EL33" s="7"/>
      <c r="EM33" s="7"/>
      <c r="EN33" s="7"/>
      <c r="EO33" s="7"/>
      <c r="ER33" s="14"/>
    </row>
    <row r="34" spans="2:148" ht="11.25" customHeight="1">
      <c r="B34" s="729"/>
      <c r="C34" s="7"/>
      <c r="D34" s="670" t="str">
        <f>IF(Sheet1!A91="","",IF(Sheet1!A91=TRUE,"✔",""))</f>
        <v/>
      </c>
      <c r="E34" s="670"/>
      <c r="F34" s="116"/>
      <c r="G34" s="508" t="s">
        <v>270</v>
      </c>
      <c r="H34" s="508"/>
      <c r="I34" s="508"/>
      <c r="J34" s="508"/>
      <c r="K34" s="508"/>
      <c r="L34" s="508"/>
      <c r="M34" s="508"/>
      <c r="N34" s="508"/>
      <c r="O34" s="508"/>
      <c r="P34" s="508"/>
      <c r="Q34" s="508"/>
      <c r="R34" s="508"/>
      <c r="S34" s="508"/>
      <c r="T34" s="508"/>
      <c r="U34" s="508"/>
      <c r="V34" s="508"/>
      <c r="W34" s="7"/>
      <c r="X34" s="550" t="s">
        <v>289</v>
      </c>
      <c r="Y34" s="550"/>
      <c r="Z34" s="550"/>
      <c r="AA34" s="550"/>
      <c r="AB34" s="550"/>
      <c r="AC34" s="550"/>
      <c r="AD34" s="7"/>
      <c r="AE34" s="7"/>
      <c r="AF34" s="7"/>
      <c r="AG34" s="681" t="str">
        <f>IF(入力シート!E92="","",入力シート!E92)</f>
        <v/>
      </c>
      <c r="AH34" s="681"/>
      <c r="AI34" s="681"/>
      <c r="AJ34" s="681"/>
      <c r="AK34" s="681"/>
      <c r="AL34" s="681"/>
      <c r="AM34" s="681"/>
      <c r="AN34" s="681"/>
      <c r="AO34" s="681"/>
      <c r="AP34" s="681"/>
      <c r="AQ34" s="681"/>
      <c r="AR34" s="681"/>
      <c r="AS34" s="681"/>
      <c r="AT34" s="681"/>
      <c r="AU34" s="681"/>
      <c r="AV34" s="681"/>
      <c r="AW34" s="681"/>
      <c r="AX34" s="681"/>
      <c r="AY34" s="681"/>
      <c r="AZ34" s="681"/>
      <c r="BA34" s="681"/>
      <c r="BB34" s="681"/>
      <c r="BC34" s="681"/>
      <c r="BD34" s="681"/>
      <c r="BE34" s="681"/>
      <c r="BF34" s="681"/>
      <c r="BG34" s="681"/>
      <c r="BH34" s="681"/>
      <c r="BI34" s="681"/>
      <c r="BJ34" s="681"/>
      <c r="BK34" s="681"/>
      <c r="BL34" s="681"/>
      <c r="BM34" s="681"/>
      <c r="BN34" s="681"/>
      <c r="BO34" s="681"/>
      <c r="BP34" s="681"/>
      <c r="BQ34" s="681"/>
      <c r="BR34" s="681"/>
      <c r="BS34" s="681"/>
      <c r="BT34" s="681"/>
      <c r="BU34" s="681"/>
      <c r="BV34" s="681"/>
      <c r="BW34" s="681"/>
      <c r="BX34" s="681"/>
      <c r="BY34" s="681"/>
      <c r="BZ34" s="7"/>
      <c r="CA34" s="7"/>
      <c r="CB34" s="7"/>
      <c r="CC34" s="7"/>
      <c r="CD34" s="7"/>
      <c r="CE34" s="7"/>
      <c r="CF34" s="7"/>
      <c r="CG34" s="7"/>
      <c r="CH34" s="7"/>
      <c r="CI34" s="7"/>
      <c r="CJ34" s="7"/>
      <c r="CK34" s="7"/>
      <c r="CL34" s="7"/>
      <c r="CM34" s="7"/>
      <c r="CN34" s="7"/>
      <c r="CO34" s="7"/>
      <c r="CP34" s="7"/>
      <c r="CQ34" s="550" t="s">
        <v>304</v>
      </c>
      <c r="CR34" s="550"/>
      <c r="CS34" s="550"/>
      <c r="CT34" s="550"/>
      <c r="CU34" s="550"/>
      <c r="CV34" s="550"/>
      <c r="CW34" s="550"/>
      <c r="CX34" s="550"/>
      <c r="CY34" s="550"/>
      <c r="CZ34" s="550"/>
      <c r="DA34" s="550"/>
      <c r="DB34" s="550"/>
      <c r="DC34" s="7"/>
      <c r="DD34" s="506" t="str">
        <f>IF(Sheet1!B89="","",IF(Sheet1!B89=TRUE,"✔",""))</f>
        <v/>
      </c>
      <c r="DE34" s="513"/>
      <c r="DF34" s="513"/>
      <c r="DG34" s="513"/>
      <c r="DH34" s="513"/>
      <c r="DI34" s="513"/>
      <c r="DJ34" s="507"/>
      <c r="DK34" s="633" t="s">
        <v>303</v>
      </c>
      <c r="DL34" s="508"/>
      <c r="DM34" s="508"/>
      <c r="DN34" s="508"/>
      <c r="DO34" s="508"/>
      <c r="DP34" s="508"/>
      <c r="DQ34" s="7"/>
      <c r="DR34" s="7"/>
      <c r="DS34" s="7"/>
      <c r="DT34" s="506" t="str">
        <f>IF(Sheet1!C89="","",IF(Sheet1!C89=TRUE,"✔",""))</f>
        <v/>
      </c>
      <c r="DU34" s="513"/>
      <c r="DV34" s="507"/>
      <c r="DW34" s="686" t="s">
        <v>302</v>
      </c>
      <c r="DX34" s="528"/>
      <c r="DY34" s="528"/>
      <c r="DZ34" s="7"/>
      <c r="EA34" s="7"/>
      <c r="EB34" s="506" t="str">
        <f>IF(Sheet1!D89="","",IF(Sheet1!D89=TRUE,"✔",""))</f>
        <v/>
      </c>
      <c r="EC34" s="513"/>
      <c r="ED34" s="513"/>
      <c r="EE34" s="513"/>
      <c r="EF34" s="507"/>
      <c r="EG34" s="633" t="s">
        <v>353</v>
      </c>
      <c r="EH34" s="508"/>
      <c r="EI34" s="508"/>
      <c r="EJ34" s="508"/>
      <c r="EK34" s="508"/>
      <c r="EL34" s="508"/>
      <c r="EM34" s="508"/>
      <c r="EN34" s="508"/>
      <c r="EO34" s="100"/>
      <c r="ER34" s="14"/>
    </row>
    <row r="35" spans="2:148" ht="5.25" customHeight="1" thickBot="1">
      <c r="B35" s="124"/>
      <c r="C35" s="8"/>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10"/>
    </row>
    <row r="36" spans="2:148" ht="15.75" customHeight="1">
      <c r="B36" s="126"/>
      <c r="C36" s="102" t="s">
        <v>271</v>
      </c>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R36" s="14"/>
    </row>
    <row r="37" spans="2:148" ht="4.5" customHeight="1">
      <c r="B37" s="12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R37" s="14"/>
    </row>
    <row r="38" spans="2:148" ht="11.25" customHeight="1">
      <c r="B38" s="127"/>
      <c r="C38" s="7"/>
      <c r="D38" s="101" t="s">
        <v>273</v>
      </c>
      <c r="E38" s="115"/>
      <c r="F38" s="115"/>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11"/>
      <c r="AR38" s="506" t="str">
        <f>IF(Sheet1!A94="","",IF(Sheet1!A94=TRUE,"✔",""))</f>
        <v/>
      </c>
      <c r="AS38" s="513"/>
      <c r="AT38" s="513"/>
      <c r="AU38" s="507"/>
      <c r="AV38" s="633" t="s">
        <v>320</v>
      </c>
      <c r="AW38" s="508"/>
      <c r="AX38" s="508"/>
      <c r="AY38" s="508"/>
      <c r="AZ38" s="508"/>
      <c r="BA38" s="508"/>
      <c r="BB38" s="508"/>
      <c r="BC38" s="508"/>
      <c r="BD38" s="508"/>
      <c r="BE38" s="7"/>
      <c r="BF38" s="7"/>
      <c r="BG38" s="7"/>
      <c r="BH38" s="7"/>
      <c r="BI38" s="7"/>
      <c r="BJ38" s="7"/>
      <c r="BK38" s="7"/>
      <c r="BL38" s="7"/>
      <c r="BM38" s="7"/>
      <c r="BN38" s="506" t="str">
        <f>IF(Sheet1!B94="","",IF(Sheet1!B94=TRUE,"✔",""))</f>
        <v/>
      </c>
      <c r="BO38" s="513"/>
      <c r="BP38" s="513"/>
      <c r="BQ38" s="513"/>
      <c r="BR38" s="507"/>
      <c r="BS38" s="633" t="s">
        <v>322</v>
      </c>
      <c r="BT38" s="508"/>
      <c r="BU38" s="508"/>
      <c r="BV38" s="508"/>
      <c r="BW38" s="508"/>
      <c r="BX38" s="508"/>
      <c r="BY38" s="508"/>
      <c r="BZ38" s="508"/>
      <c r="CA38" s="508"/>
      <c r="CB38" s="508"/>
      <c r="CC38" s="508"/>
      <c r="CD38" s="508"/>
      <c r="CE38" s="508"/>
      <c r="CF38" s="508"/>
      <c r="CG38" s="508"/>
      <c r="CH38" s="508"/>
      <c r="CI38" s="508"/>
      <c r="CJ38" s="508"/>
      <c r="CK38" s="508"/>
      <c r="CL38" s="508"/>
      <c r="CM38" s="508"/>
      <c r="CN38" s="508"/>
      <c r="CO38" s="508"/>
      <c r="CP38" s="508"/>
      <c r="CQ38" s="508"/>
      <c r="CR38" s="508"/>
      <c r="CS38" s="508"/>
      <c r="CT38" s="7"/>
      <c r="CU38" s="7"/>
      <c r="CV38" s="7"/>
      <c r="CW38" s="7"/>
      <c r="CX38" s="7"/>
      <c r="CY38" s="7"/>
      <c r="CZ38" s="7"/>
      <c r="DA38" s="506" t="str">
        <f>IF(Sheet1!C94="","",IF(Sheet1!C94=TRUE,"✔",""))</f>
        <v/>
      </c>
      <c r="DB38" s="513"/>
      <c r="DC38" s="507"/>
      <c r="DD38" s="633" t="s">
        <v>325</v>
      </c>
      <c r="DE38" s="508"/>
      <c r="DF38" s="508"/>
      <c r="DG38" s="508"/>
      <c r="DH38" s="508"/>
      <c r="DI38" s="508"/>
      <c r="DJ38" s="508"/>
      <c r="DK38" s="508"/>
      <c r="DL38" s="508"/>
      <c r="DM38" s="508"/>
      <c r="DN38" s="508"/>
      <c r="DO38" s="508"/>
      <c r="DP38" s="508"/>
      <c r="DQ38" s="508"/>
      <c r="DR38" s="508"/>
      <c r="DS38" s="508"/>
      <c r="DT38" s="508"/>
      <c r="DU38" s="508"/>
      <c r="DV38" s="508"/>
      <c r="DW38" s="508"/>
      <c r="DX38" s="508"/>
      <c r="DY38" s="7"/>
      <c r="DZ38" s="7"/>
      <c r="EA38" s="7"/>
      <c r="EB38" s="7"/>
      <c r="EC38" s="7"/>
      <c r="ED38" s="7"/>
      <c r="EE38" s="7"/>
      <c r="EF38" s="7"/>
      <c r="EG38" s="7"/>
      <c r="EH38" s="7"/>
      <c r="EI38" s="7"/>
      <c r="EJ38" s="7"/>
      <c r="EK38" s="7"/>
      <c r="EL38" s="7"/>
      <c r="EM38" s="7"/>
      <c r="EN38" s="7"/>
      <c r="EO38" s="7"/>
      <c r="ER38" s="14"/>
    </row>
    <row r="39" spans="2:148" ht="3" customHeight="1">
      <c r="B39" s="122"/>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226"/>
      <c r="AS39" s="226"/>
      <c r="AT39" s="226"/>
      <c r="AU39" s="226"/>
      <c r="AV39" s="7"/>
      <c r="AW39" s="7"/>
      <c r="AX39" s="7"/>
      <c r="AY39" s="7"/>
      <c r="AZ39" s="7"/>
      <c r="BA39" s="7"/>
      <c r="BB39" s="7"/>
      <c r="BC39" s="7"/>
      <c r="BD39" s="7"/>
      <c r="BE39" s="7"/>
      <c r="BF39" s="7"/>
      <c r="BG39" s="7"/>
      <c r="BH39" s="7"/>
      <c r="BI39" s="7"/>
      <c r="BJ39" s="7"/>
      <c r="BK39" s="7"/>
      <c r="BL39" s="7"/>
      <c r="BM39" s="7"/>
      <c r="BN39" s="226"/>
      <c r="BO39" s="226"/>
      <c r="BP39" s="226"/>
      <c r="BQ39" s="226"/>
      <c r="BR39" s="226"/>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226"/>
      <c r="DB39" s="226"/>
      <c r="DC39" s="226"/>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R39" s="14"/>
    </row>
    <row r="40" spans="2:148" ht="11.25" customHeight="1">
      <c r="B40" s="128"/>
      <c r="C40" s="7"/>
      <c r="D40" s="99" t="s">
        <v>272</v>
      </c>
      <c r="E40" s="113"/>
      <c r="F40" s="113"/>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506" t="str">
        <f>IF(Sheet1!A95="","",IF(Sheet1!A95=TRUE,"✔",""))</f>
        <v/>
      </c>
      <c r="AS40" s="513"/>
      <c r="AT40" s="513"/>
      <c r="AU40" s="507"/>
      <c r="AV40" s="633" t="s">
        <v>321</v>
      </c>
      <c r="AW40" s="508"/>
      <c r="AX40" s="508"/>
      <c r="AY40" s="508"/>
      <c r="AZ40" s="508"/>
      <c r="BA40" s="508"/>
      <c r="BB40" s="508"/>
      <c r="BC40" s="508"/>
      <c r="BD40" s="508"/>
      <c r="BE40" s="508"/>
      <c r="BF40" s="508"/>
      <c r="BG40" s="508"/>
      <c r="BH40" s="508"/>
      <c r="BI40" s="508"/>
      <c r="BJ40" s="508"/>
      <c r="BK40" s="508"/>
      <c r="BL40" s="508"/>
      <c r="BM40" s="7"/>
      <c r="BN40" s="506" t="str">
        <f>IF(Sheet1!B95="","",IF(Sheet1!B95=TRUE,"✔",""))</f>
        <v/>
      </c>
      <c r="BO40" s="513"/>
      <c r="BP40" s="513"/>
      <c r="BQ40" s="513"/>
      <c r="BR40" s="507"/>
      <c r="BS40" s="633" t="s">
        <v>323</v>
      </c>
      <c r="BT40" s="508"/>
      <c r="BU40" s="508"/>
      <c r="BV40" s="508"/>
      <c r="BW40" s="508"/>
      <c r="BX40" s="508"/>
      <c r="BY40" s="508"/>
      <c r="BZ40" s="508"/>
      <c r="CA40" s="508"/>
      <c r="CB40" s="508"/>
      <c r="CC40" s="508"/>
      <c r="CD40" s="508"/>
      <c r="CE40" s="508"/>
      <c r="CF40" s="508"/>
      <c r="CG40" s="508"/>
      <c r="CH40" s="508"/>
      <c r="CI40" s="508"/>
      <c r="CJ40" s="508"/>
      <c r="CK40" s="508"/>
      <c r="CL40" s="508"/>
      <c r="CM40" s="508"/>
      <c r="CN40" s="508"/>
      <c r="CO40" s="508"/>
      <c r="CP40" s="508"/>
      <c r="CQ40" s="508"/>
      <c r="CR40" s="508"/>
      <c r="CS40" s="508"/>
      <c r="CT40" s="508"/>
      <c r="CU40" s="7"/>
      <c r="CV40" s="7"/>
      <c r="CW40" s="7"/>
      <c r="CX40" s="7"/>
      <c r="CY40" s="7"/>
      <c r="CZ40" s="7"/>
      <c r="DA40" s="506" t="str">
        <f>IF(Sheet1!C95="","",IF(Sheet1!C95=TRUE,"✔",""))</f>
        <v/>
      </c>
      <c r="DB40" s="513"/>
      <c r="DC40" s="507"/>
      <c r="DD40" s="633" t="s">
        <v>326</v>
      </c>
      <c r="DE40" s="508"/>
      <c r="DF40" s="508"/>
      <c r="DG40" s="508"/>
      <c r="DH40" s="508"/>
      <c r="DI40" s="508"/>
      <c r="DJ40" s="508"/>
      <c r="DK40" s="508"/>
      <c r="DL40" s="508"/>
      <c r="DM40" s="508"/>
      <c r="DN40" s="508"/>
      <c r="DO40" s="508"/>
      <c r="DP40" s="508"/>
      <c r="DQ40" s="508"/>
      <c r="DR40" s="508"/>
      <c r="DS40" s="508"/>
      <c r="DT40" s="508"/>
      <c r="DU40" s="508"/>
      <c r="DV40" s="508"/>
      <c r="DW40" s="508"/>
      <c r="DX40" s="508"/>
      <c r="DY40" s="508"/>
      <c r="DZ40" s="508"/>
      <c r="EA40" s="508"/>
      <c r="EB40" s="508"/>
      <c r="EC40" s="508"/>
      <c r="ED40" s="508"/>
      <c r="EE40" s="508"/>
      <c r="EF40" s="508"/>
      <c r="EG40" s="508"/>
      <c r="EH40" s="508"/>
      <c r="EI40" s="508"/>
      <c r="EJ40" s="508"/>
      <c r="EK40" s="508"/>
      <c r="EL40" s="508"/>
      <c r="EM40" s="508"/>
      <c r="EN40" s="508"/>
      <c r="EO40" s="508"/>
      <c r="EP40" s="508"/>
      <c r="ER40" s="14"/>
    </row>
    <row r="41" spans="2:148" ht="3" customHeight="1">
      <c r="B41" s="128"/>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226"/>
      <c r="AS41" s="226"/>
      <c r="AT41" s="226"/>
      <c r="AU41" s="226"/>
      <c r="AV41" s="7"/>
      <c r="AW41" s="7"/>
      <c r="AX41" s="7"/>
      <c r="AY41" s="7"/>
      <c r="AZ41" s="7"/>
      <c r="BA41" s="7"/>
      <c r="BB41" s="7"/>
      <c r="BC41" s="7"/>
      <c r="BD41" s="7"/>
      <c r="BE41" s="7"/>
      <c r="BF41" s="7"/>
      <c r="BG41" s="7"/>
      <c r="BH41" s="7"/>
      <c r="BI41" s="7"/>
      <c r="BJ41" s="7"/>
      <c r="BK41" s="7"/>
      <c r="BL41" s="7"/>
      <c r="BM41" s="7"/>
      <c r="BN41" s="226"/>
      <c r="BO41" s="226"/>
      <c r="BP41" s="226"/>
      <c r="BQ41" s="226"/>
      <c r="BR41" s="226"/>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226"/>
      <c r="DB41" s="226"/>
      <c r="DC41" s="226"/>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R41" s="14"/>
    </row>
    <row r="42" spans="2:148" ht="11.25" customHeight="1">
      <c r="B42" s="128"/>
      <c r="C42" s="7"/>
      <c r="D42" s="97" t="s">
        <v>274</v>
      </c>
      <c r="E42" s="111"/>
      <c r="F42" s="111"/>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506" t="str">
        <f>IF(Sheet1!A96="","",IF(Sheet1!A96=TRUE,"✔",""))</f>
        <v/>
      </c>
      <c r="AS42" s="513"/>
      <c r="AT42" s="513"/>
      <c r="AU42" s="507"/>
      <c r="AV42" s="633" t="s">
        <v>321</v>
      </c>
      <c r="AW42" s="508"/>
      <c r="AX42" s="508"/>
      <c r="AY42" s="508"/>
      <c r="AZ42" s="508"/>
      <c r="BA42" s="508"/>
      <c r="BB42" s="508"/>
      <c r="BC42" s="508"/>
      <c r="BD42" s="508"/>
      <c r="BE42" s="508"/>
      <c r="BF42" s="508"/>
      <c r="BG42" s="508"/>
      <c r="BH42" s="508"/>
      <c r="BI42" s="508"/>
      <c r="BJ42" s="508"/>
      <c r="BK42" s="508"/>
      <c r="BL42" s="508"/>
      <c r="BM42" s="7"/>
      <c r="BN42" s="506" t="str">
        <f>IF(Sheet1!B96="","",IF(Sheet1!B96=TRUE,"✔",""))</f>
        <v/>
      </c>
      <c r="BO42" s="513"/>
      <c r="BP42" s="513"/>
      <c r="BQ42" s="513"/>
      <c r="BR42" s="507"/>
      <c r="BS42" s="633" t="s">
        <v>324</v>
      </c>
      <c r="BT42" s="508"/>
      <c r="BU42" s="508"/>
      <c r="BV42" s="508"/>
      <c r="BW42" s="508"/>
      <c r="BX42" s="508"/>
      <c r="BY42" s="508"/>
      <c r="BZ42" s="508"/>
      <c r="CA42" s="508"/>
      <c r="CB42" s="508"/>
      <c r="CC42" s="508"/>
      <c r="CD42" s="508"/>
      <c r="CE42" s="508"/>
      <c r="CF42" s="508"/>
      <c r="CG42" s="7"/>
      <c r="CH42" s="7"/>
      <c r="CI42" s="7"/>
      <c r="CJ42" s="7"/>
      <c r="CK42" s="7"/>
      <c r="CL42" s="7"/>
      <c r="CM42" s="7"/>
      <c r="CN42" s="7"/>
      <c r="CO42" s="7"/>
      <c r="CP42" s="7"/>
      <c r="CQ42" s="7"/>
      <c r="CR42" s="7"/>
      <c r="CS42" s="7"/>
      <c r="CT42" s="7"/>
      <c r="CU42" s="7"/>
      <c r="CV42" s="7"/>
      <c r="CW42" s="7"/>
      <c r="CX42" s="7"/>
      <c r="CY42" s="7"/>
      <c r="CZ42" s="7"/>
      <c r="DA42" s="506" t="str">
        <f>IF(Sheet1!C96="","",IF(Sheet1!C96=TRUE,"✔",""))</f>
        <v/>
      </c>
      <c r="DB42" s="513"/>
      <c r="DC42" s="507"/>
      <c r="DD42" s="633" t="s">
        <v>327</v>
      </c>
      <c r="DE42" s="508"/>
      <c r="DF42" s="508"/>
      <c r="DG42" s="508"/>
      <c r="DH42" s="508"/>
      <c r="DI42" s="508"/>
      <c r="DJ42" s="508"/>
      <c r="DK42" s="508"/>
      <c r="DL42" s="508"/>
      <c r="DM42" s="508"/>
      <c r="DN42" s="508"/>
      <c r="DO42" s="508"/>
      <c r="DP42" s="508"/>
      <c r="DQ42" s="508"/>
      <c r="DR42" s="508"/>
      <c r="DS42" s="508"/>
      <c r="DT42" s="508"/>
      <c r="DU42" s="508"/>
      <c r="DV42" s="508"/>
      <c r="DW42" s="508"/>
      <c r="DX42" s="508"/>
      <c r="DY42" s="508"/>
      <c r="DZ42" s="7"/>
      <c r="EA42" s="7"/>
      <c r="EB42" s="7"/>
      <c r="EC42" s="7"/>
      <c r="ED42" s="7"/>
      <c r="EE42" s="7"/>
      <c r="EF42" s="7"/>
      <c r="EG42" s="7"/>
      <c r="EH42" s="7"/>
      <c r="EI42" s="7"/>
      <c r="EJ42" s="7"/>
      <c r="EK42" s="7"/>
      <c r="EL42" s="7"/>
      <c r="EM42" s="7"/>
      <c r="EN42" s="7"/>
      <c r="EO42" s="7"/>
      <c r="ER42" s="14"/>
    </row>
    <row r="43" spans="2:148" ht="4.5" customHeight="1" thickBot="1">
      <c r="B43" s="128"/>
      <c r="C43" s="8"/>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10"/>
    </row>
    <row r="44" spans="2:148" ht="2.25" customHeight="1">
      <c r="B44" s="128"/>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R44" s="14"/>
    </row>
    <row r="45" spans="2:148" ht="2.25" customHeight="1">
      <c r="B45" s="12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R45" s="14"/>
    </row>
    <row r="46" spans="2:148">
      <c r="B46" s="128"/>
      <c r="C46" s="115" t="s">
        <v>275</v>
      </c>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R46" s="14"/>
    </row>
    <row r="47" spans="2:148" ht="1.5" customHeight="1">
      <c r="B47" s="128"/>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R47" s="14"/>
    </row>
    <row r="48" spans="2:148" ht="11.25" customHeight="1">
      <c r="B48" s="128"/>
      <c r="C48" s="7"/>
      <c r="D48" s="97" t="s">
        <v>276</v>
      </c>
      <c r="E48" s="111"/>
      <c r="F48" s="111"/>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506" t="str">
        <f>IF(Sheet1!A97="","",IF(Sheet1!A97=TRUE,"✔",""))</f>
        <v/>
      </c>
      <c r="AR48" s="513"/>
      <c r="AS48" s="513"/>
      <c r="AT48" s="507"/>
      <c r="AU48" s="633" t="s">
        <v>318</v>
      </c>
      <c r="AV48" s="508"/>
      <c r="AW48" s="508"/>
      <c r="AX48" s="508"/>
      <c r="AY48" s="508"/>
      <c r="AZ48" s="508"/>
      <c r="BA48" s="508"/>
      <c r="BB48" s="508"/>
      <c r="BC48" s="508"/>
      <c r="BD48" s="508"/>
      <c r="BE48" s="508"/>
      <c r="BF48" s="508"/>
      <c r="BG48" s="508"/>
      <c r="BH48" s="508"/>
      <c r="BI48" s="508"/>
      <c r="BJ48" s="508"/>
      <c r="BK48" s="508"/>
      <c r="BL48" s="508"/>
      <c r="BM48" s="508"/>
      <c r="BN48" s="508"/>
      <c r="BO48" s="508"/>
      <c r="BP48" s="508"/>
      <c r="BQ48" s="508"/>
      <c r="BR48" s="508"/>
      <c r="BS48" s="508"/>
      <c r="BT48" s="508"/>
      <c r="BU48" s="508"/>
      <c r="BV48" s="508"/>
      <c r="BW48" s="508"/>
      <c r="BX48" s="508"/>
      <c r="BY48" s="508"/>
      <c r="BZ48" s="508"/>
      <c r="CA48" s="508"/>
      <c r="CB48" s="508"/>
      <c r="CC48" s="508"/>
      <c r="CD48" s="508"/>
      <c r="CE48" s="508"/>
      <c r="CF48" s="508"/>
      <c r="CG48" s="508"/>
      <c r="CH48" s="508"/>
      <c r="CI48" s="508"/>
      <c r="CJ48" s="508"/>
      <c r="CK48" s="508"/>
      <c r="CL48" s="508"/>
      <c r="CM48" s="508"/>
      <c r="CN48" s="508"/>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506" t="str">
        <f>IF(Sheet1!C97="","",IF(Sheet1!C97=TRUE,"✔",""))</f>
        <v/>
      </c>
      <c r="DS48" s="513"/>
      <c r="DT48" s="513"/>
      <c r="DU48" s="507"/>
      <c r="DV48" s="633" t="s">
        <v>328</v>
      </c>
      <c r="DW48" s="508"/>
      <c r="DX48" s="508"/>
      <c r="DY48" s="508"/>
      <c r="DZ48" s="508"/>
      <c r="EA48" s="508"/>
      <c r="EB48" s="508"/>
      <c r="EC48" s="508"/>
      <c r="ED48" s="508"/>
      <c r="EE48" s="508"/>
      <c r="EF48" s="508"/>
      <c r="EG48" s="508"/>
      <c r="EH48" s="508"/>
      <c r="EI48" s="508"/>
      <c r="EJ48" s="508"/>
      <c r="EK48" s="508"/>
      <c r="EL48" s="508"/>
      <c r="EM48" s="99"/>
      <c r="EN48" s="7"/>
      <c r="EO48" s="7"/>
      <c r="ER48" s="14"/>
    </row>
    <row r="49" spans="2:148" ht="3.75" customHeight="1">
      <c r="B49" s="128"/>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226"/>
      <c r="AR49" s="226"/>
      <c r="AS49" s="226"/>
      <c r="AT49" s="226"/>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226"/>
      <c r="DS49" s="226"/>
      <c r="DT49" s="226"/>
      <c r="DU49" s="226"/>
      <c r="DV49" s="7"/>
      <c r="DW49" s="7"/>
      <c r="DX49" s="7"/>
      <c r="DY49" s="7"/>
      <c r="DZ49" s="7"/>
      <c r="EA49" s="7"/>
      <c r="EB49" s="7"/>
      <c r="EC49" s="7"/>
      <c r="ED49" s="7"/>
      <c r="EE49" s="7"/>
      <c r="EF49" s="7"/>
      <c r="EG49" s="7"/>
      <c r="EH49" s="7"/>
      <c r="EI49" s="7"/>
      <c r="EJ49" s="7"/>
      <c r="EK49" s="7"/>
      <c r="EL49" s="7"/>
      <c r="EM49" s="7"/>
      <c r="EN49" s="7"/>
      <c r="EO49" s="7"/>
      <c r="ER49" s="14"/>
    </row>
    <row r="50" spans="2:148" ht="11.25" customHeight="1">
      <c r="B50" s="128">
        <v>4</v>
      </c>
      <c r="C50" s="7"/>
      <c r="D50" s="97" t="s">
        <v>277</v>
      </c>
      <c r="E50" s="111"/>
      <c r="F50" s="111"/>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506" t="str">
        <f>IF(Sheet1!A98="","",IF(Sheet1!A98=TRUE,"✔",""))</f>
        <v/>
      </c>
      <c r="AR50" s="513"/>
      <c r="AS50" s="513"/>
      <c r="AT50" s="507"/>
      <c r="AU50" s="633" t="s">
        <v>319</v>
      </c>
      <c r="AV50" s="508"/>
      <c r="AW50" s="508"/>
      <c r="AX50" s="508"/>
      <c r="AY50" s="508"/>
      <c r="AZ50" s="508"/>
      <c r="BA50" s="508"/>
      <c r="BB50" s="508"/>
      <c r="BC50" s="508"/>
      <c r="BD50" s="508"/>
      <c r="BE50" s="508"/>
      <c r="BF50" s="508"/>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506" t="str">
        <f>IF(Sheet1!B98="","",IF(Sheet1!B98=TRUE,"✔",""))</f>
        <v/>
      </c>
      <c r="DS50" s="513"/>
      <c r="DT50" s="513"/>
      <c r="DU50" s="507"/>
      <c r="DV50" s="633" t="s">
        <v>329</v>
      </c>
      <c r="DW50" s="508"/>
      <c r="DX50" s="508"/>
      <c r="DY50" s="508"/>
      <c r="DZ50" s="508"/>
      <c r="EA50" s="508"/>
      <c r="EB50" s="508"/>
      <c r="EC50" s="508"/>
      <c r="ED50" s="508"/>
      <c r="EE50" s="508"/>
      <c r="EF50" s="508"/>
      <c r="EG50" s="508"/>
      <c r="EH50" s="508"/>
      <c r="EI50" s="508"/>
      <c r="EJ50" s="508"/>
      <c r="EK50" s="508"/>
      <c r="EL50" s="7"/>
      <c r="EM50" s="7"/>
      <c r="EN50" s="7"/>
      <c r="EO50" s="7"/>
      <c r="ER50" s="14"/>
    </row>
    <row r="51" spans="2:148" ht="15.75" customHeight="1">
      <c r="B51" s="730" t="s">
        <v>356</v>
      </c>
      <c r="C51" s="7"/>
      <c r="D51" s="7"/>
      <c r="E51" s="7"/>
      <c r="F51" s="7"/>
      <c r="G51" s="682" t="s">
        <v>288</v>
      </c>
      <c r="H51" s="682"/>
      <c r="I51" s="682"/>
      <c r="J51" s="682"/>
      <c r="K51" s="682"/>
      <c r="L51" s="682"/>
      <c r="M51" s="682"/>
      <c r="N51" s="682"/>
      <c r="O51" s="682"/>
      <c r="P51" s="682"/>
      <c r="Q51" s="682"/>
      <c r="R51" s="682"/>
      <c r="S51" s="682"/>
      <c r="T51" s="682"/>
      <c r="U51" s="682"/>
      <c r="V51" s="682"/>
      <c r="W51" s="682"/>
      <c r="X51" s="682"/>
      <c r="Y51" s="682"/>
      <c r="Z51" s="682"/>
      <c r="AA51" s="682"/>
      <c r="AB51" s="682"/>
      <c r="AC51" s="682"/>
      <c r="AD51" s="682"/>
      <c r="AE51" s="682"/>
      <c r="AF51" s="682"/>
      <c r="AG51" s="682"/>
      <c r="AH51" s="682"/>
      <c r="AI51" s="682"/>
      <c r="AJ51" s="682"/>
      <c r="AK51" s="7"/>
      <c r="AL51" s="134" t="s">
        <v>375</v>
      </c>
      <c r="AM51" s="732" t="str">
        <f>IF(入力シート!D99="","",入力シート!D99)</f>
        <v/>
      </c>
      <c r="AN51" s="732"/>
      <c r="AO51" s="732"/>
      <c r="AP51" s="732"/>
      <c r="AQ51" s="732"/>
      <c r="AR51" s="732"/>
      <c r="AS51" s="732"/>
      <c r="AT51" s="732"/>
      <c r="AU51" s="732"/>
      <c r="AV51" s="732"/>
      <c r="AW51" s="732"/>
      <c r="AX51" s="732"/>
      <c r="AY51" s="732"/>
      <c r="AZ51" s="732"/>
      <c r="BA51" s="732"/>
      <c r="BB51" s="732"/>
      <c r="BC51" s="732"/>
      <c r="BD51" s="732"/>
      <c r="BE51" s="732"/>
      <c r="BF51" s="732"/>
      <c r="BG51" s="732"/>
      <c r="BH51" s="732"/>
      <c r="BI51" s="732"/>
      <c r="BJ51" s="732"/>
      <c r="BK51" s="732"/>
      <c r="BL51" s="732"/>
      <c r="BM51" s="732"/>
      <c r="BN51" s="732"/>
      <c r="BO51" s="732"/>
      <c r="BP51" s="732"/>
      <c r="BQ51" s="732"/>
      <c r="BR51" s="732"/>
      <c r="BS51" s="732"/>
      <c r="BT51" s="732"/>
      <c r="BU51" s="732"/>
      <c r="BV51" s="732"/>
      <c r="BW51" s="732"/>
      <c r="BX51" s="732"/>
      <c r="BY51" s="732"/>
      <c r="BZ51" s="732"/>
      <c r="CA51" s="732"/>
      <c r="CB51" s="732"/>
      <c r="CC51" s="732"/>
      <c r="CD51" s="732"/>
      <c r="CE51" s="732"/>
      <c r="CF51" s="732"/>
      <c r="CG51" s="732"/>
      <c r="CH51" s="732"/>
      <c r="CI51" s="732"/>
      <c r="CJ51" s="732"/>
      <c r="CK51" s="732"/>
      <c r="CL51" s="732"/>
      <c r="CM51" s="732"/>
      <c r="CN51" s="732"/>
      <c r="CO51" s="732"/>
      <c r="CP51" s="732"/>
      <c r="CQ51" s="732"/>
      <c r="CR51" s="732"/>
      <c r="CS51" s="732"/>
      <c r="CT51" s="732"/>
      <c r="CU51" s="732"/>
      <c r="CV51" s="732"/>
      <c r="CW51" s="732"/>
      <c r="CX51" s="732"/>
      <c r="CY51" s="732"/>
      <c r="CZ51" s="732"/>
      <c r="DA51" s="732"/>
      <c r="DB51" s="732"/>
      <c r="DC51" s="732"/>
      <c r="DD51" s="732"/>
      <c r="DE51" s="732"/>
      <c r="DF51" s="732"/>
      <c r="DG51" s="732"/>
      <c r="DH51" s="732"/>
      <c r="DI51" s="732"/>
      <c r="DJ51" s="732"/>
      <c r="DK51" s="732"/>
      <c r="DL51" s="732"/>
      <c r="DM51" s="732"/>
      <c r="DN51" s="732"/>
      <c r="DO51" s="732"/>
      <c r="DP51" s="732"/>
      <c r="DQ51" s="732"/>
      <c r="DR51" s="732"/>
      <c r="DS51" s="732"/>
      <c r="DT51" s="732"/>
      <c r="DU51" s="732"/>
      <c r="DV51" s="732"/>
      <c r="DW51" s="732"/>
      <c r="DX51" s="732"/>
      <c r="DY51" s="732"/>
      <c r="DZ51" s="732"/>
      <c r="EA51" s="732"/>
      <c r="EB51" s="732"/>
      <c r="EC51" s="732"/>
      <c r="ED51" s="732"/>
      <c r="EE51" s="732"/>
      <c r="EF51" s="732"/>
      <c r="EG51" s="732"/>
      <c r="EH51" s="732"/>
      <c r="EI51" s="732"/>
      <c r="EJ51" s="732"/>
      <c r="EK51" s="732"/>
      <c r="EL51" s="732"/>
      <c r="EM51" s="732"/>
      <c r="EN51" s="732"/>
      <c r="EO51" s="7"/>
      <c r="EP51" s="18" t="s">
        <v>383</v>
      </c>
      <c r="ER51" s="14"/>
    </row>
    <row r="52" spans="2:148" ht="3" customHeight="1" thickBot="1">
      <c r="B52" s="730"/>
      <c r="C52" s="8"/>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10"/>
    </row>
    <row r="53" spans="2:148" ht="12" customHeight="1">
      <c r="B53" s="730"/>
      <c r="C53" s="101" t="s">
        <v>278</v>
      </c>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R53" s="14"/>
    </row>
    <row r="54" spans="2:148" ht="3" customHeight="1">
      <c r="B54" s="730"/>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R54" s="14"/>
    </row>
    <row r="55" spans="2:148" ht="11.25" customHeight="1">
      <c r="B55" s="730"/>
      <c r="C55" s="7"/>
      <c r="D55" s="670" t="str">
        <f>IF(Sheet1!A100=TRUE,"✔","")</f>
        <v/>
      </c>
      <c r="E55" s="670"/>
      <c r="F55" s="633" t="s">
        <v>279</v>
      </c>
      <c r="G55" s="508"/>
      <c r="H55" s="508"/>
      <c r="I55" s="7"/>
      <c r="J55" s="506" t="str">
        <f>IF(Sheet1!B100=TRUE,"✔","")</f>
        <v/>
      </c>
      <c r="K55" s="513"/>
      <c r="L55" s="513"/>
      <c r="M55" s="507"/>
      <c r="N55" s="633" t="s">
        <v>309</v>
      </c>
      <c r="O55" s="508"/>
      <c r="P55" s="508"/>
      <c r="Q55" s="508"/>
      <c r="R55" s="508"/>
      <c r="S55" s="508"/>
      <c r="T55" s="508"/>
      <c r="U55" s="508"/>
      <c r="V55" s="508"/>
      <c r="W55" s="508"/>
      <c r="X55" s="508"/>
      <c r="Y55" s="508"/>
      <c r="Z55" s="508"/>
      <c r="AA55" s="7"/>
      <c r="AB55" s="7"/>
      <c r="AC55" s="506" t="str">
        <f>IF(Sheet1!C100=TRUE,"✔","")</f>
        <v/>
      </c>
      <c r="AD55" s="507"/>
      <c r="AE55" s="686" t="s">
        <v>313</v>
      </c>
      <c r="AF55" s="528"/>
      <c r="AG55" s="528"/>
      <c r="AH55" s="528"/>
      <c r="AI55" s="528"/>
      <c r="AJ55" s="528"/>
      <c r="AK55" s="528"/>
      <c r="AL55" s="528"/>
      <c r="AM55" s="528"/>
      <c r="AN55" s="528"/>
      <c r="AO55" s="528"/>
      <c r="AP55" s="528"/>
      <c r="AQ55" s="528"/>
      <c r="AR55" s="528"/>
      <c r="AS55" s="528"/>
      <c r="AT55" s="528"/>
      <c r="AU55" s="528"/>
      <c r="AV55" s="528"/>
      <c r="AW55" s="528"/>
      <c r="AX55" s="528"/>
      <c r="AY55" s="7"/>
      <c r="AZ55" s="7"/>
      <c r="BA55" s="7"/>
      <c r="BB55" s="7"/>
      <c r="BC55" s="506" t="str">
        <f>IF(Sheet1!A101=TRUE,"✔","")</f>
        <v/>
      </c>
      <c r="BD55" s="507"/>
      <c r="BE55" s="633" t="s">
        <v>314</v>
      </c>
      <c r="BF55" s="523"/>
      <c r="BG55" s="523"/>
      <c r="BH55" s="523"/>
      <c r="BI55" s="523"/>
      <c r="BJ55" s="523"/>
      <c r="BK55" s="523"/>
      <c r="BL55" s="7"/>
      <c r="BM55" s="670" t="str">
        <f>IF(Sheet1!B101=TRUE,"✔","")</f>
        <v/>
      </c>
      <c r="BN55" s="670"/>
      <c r="BO55" s="670"/>
      <c r="BP55" s="670"/>
      <c r="BQ55" s="670"/>
      <c r="BR55" s="118" t="s">
        <v>315</v>
      </c>
      <c r="BS55" s="112"/>
      <c r="BT55" s="112"/>
      <c r="BU55" s="112"/>
      <c r="BV55" s="112"/>
      <c r="BW55" s="112"/>
      <c r="BX55" s="112"/>
      <c r="BY55" s="112"/>
      <c r="BZ55" s="112"/>
      <c r="CA55" s="112"/>
      <c r="CB55" s="112"/>
      <c r="CC55" s="112"/>
      <c r="CD55" s="112"/>
      <c r="CE55" s="112"/>
      <c r="CF55" s="112"/>
      <c r="CG55" s="7"/>
      <c r="CH55" s="7"/>
      <c r="CI55" s="7"/>
      <c r="CJ55" s="7"/>
      <c r="CK55" s="506" t="str">
        <f>IF(Sheet1!C101=TRUE,"✔","")</f>
        <v/>
      </c>
      <c r="CL55" s="513"/>
      <c r="CM55" s="513"/>
      <c r="CN55" s="507"/>
      <c r="CO55" s="633" t="s">
        <v>317</v>
      </c>
      <c r="CP55" s="523"/>
      <c r="CQ55" s="523"/>
      <c r="CR55" s="523"/>
      <c r="CS55" s="523"/>
      <c r="CT55" s="523"/>
      <c r="CU55" s="523"/>
      <c r="CV55" s="523"/>
      <c r="CW55" s="523"/>
      <c r="CX55" s="523"/>
      <c r="CY55" s="523"/>
      <c r="CZ55" s="523"/>
      <c r="DA55" s="523"/>
      <c r="DB55" s="523"/>
      <c r="DC55" s="523"/>
      <c r="DD55" s="523"/>
      <c r="DE55" s="523"/>
      <c r="DF55" s="523"/>
      <c r="DG55" s="523"/>
      <c r="DH55" s="523"/>
      <c r="DI55" s="523"/>
      <c r="DJ55" s="523"/>
      <c r="DK55" s="7"/>
      <c r="DL55" s="506" t="str">
        <f>IF(Sheet1!A102=TRUE,"✔","")</f>
        <v/>
      </c>
      <c r="DM55" s="513"/>
      <c r="DN55" s="513"/>
      <c r="DO55" s="507"/>
      <c r="DP55" s="633" t="s">
        <v>305</v>
      </c>
      <c r="DQ55" s="508"/>
      <c r="DR55" s="508"/>
      <c r="DS55" s="508"/>
      <c r="DT55" s="508"/>
      <c r="DU55" s="508"/>
      <c r="DV55" s="508"/>
      <c r="DW55" s="508"/>
      <c r="DX55" s="508"/>
      <c r="DY55" s="508"/>
      <c r="DZ55" s="508"/>
      <c r="EA55" s="508"/>
      <c r="EB55" s="508"/>
      <c r="EC55" s="7"/>
      <c r="ED55" s="11"/>
      <c r="EE55" s="11"/>
      <c r="EF55" s="506" t="str">
        <f>IF(Sheet1!C102=TRUE,"✔","")</f>
        <v/>
      </c>
      <c r="EG55" s="513"/>
      <c r="EH55" s="513"/>
      <c r="EI55" s="513"/>
      <c r="EJ55" s="513"/>
      <c r="EK55" s="507"/>
      <c r="EL55" s="633" t="s">
        <v>306</v>
      </c>
      <c r="EM55" s="508"/>
      <c r="EN55" s="508"/>
      <c r="EO55" s="508"/>
      <c r="EP55" s="508"/>
      <c r="EQ55" s="508"/>
      <c r="ER55" s="14"/>
    </row>
    <row r="56" spans="2:148" ht="3" customHeight="1">
      <c r="B56" s="730"/>
      <c r="C56" s="7"/>
      <c r="D56" s="226"/>
      <c r="E56" s="226"/>
      <c r="F56" s="669"/>
      <c r="G56" s="669"/>
      <c r="H56" s="669"/>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R56" s="14"/>
    </row>
    <row r="57" spans="2:148" ht="11.25" customHeight="1">
      <c r="B57" s="730"/>
      <c r="C57" s="7"/>
      <c r="D57" s="670" t="str">
        <f>IF(Sheet1!A103=TRUE,"✔","")</f>
        <v/>
      </c>
      <c r="E57" s="670"/>
      <c r="F57" s="633" t="s">
        <v>280</v>
      </c>
      <c r="G57" s="508"/>
      <c r="H57" s="508"/>
      <c r="I57" s="7"/>
      <c r="J57" s="506" t="str">
        <f>IF(Sheet1!B102=TRUE,"✔","")</f>
        <v/>
      </c>
      <c r="K57" s="513"/>
      <c r="L57" s="513"/>
      <c r="M57" s="507"/>
      <c r="N57" s="633" t="s">
        <v>310</v>
      </c>
      <c r="O57" s="508"/>
      <c r="P57" s="508"/>
      <c r="Q57" s="508"/>
      <c r="R57" s="508"/>
      <c r="S57" s="508"/>
      <c r="T57" s="508"/>
      <c r="U57" s="508"/>
      <c r="V57" s="508"/>
      <c r="W57" s="508"/>
      <c r="X57" s="508"/>
      <c r="Y57" s="508"/>
      <c r="Z57" s="508"/>
      <c r="AA57" s="508"/>
      <c r="AB57" s="508"/>
      <c r="AC57" s="508"/>
      <c r="AD57" s="508"/>
      <c r="AE57" s="508"/>
      <c r="AF57" s="508"/>
      <c r="AG57" s="508"/>
      <c r="AH57" s="508"/>
      <c r="AI57" s="508"/>
      <c r="AJ57" s="7"/>
      <c r="AK57" s="7"/>
      <c r="AL57" s="670" t="str">
        <f>IF(Sheet1!B103=TRUE,"✔","")</f>
        <v/>
      </c>
      <c r="AM57" s="670"/>
      <c r="AN57" s="633" t="s">
        <v>312</v>
      </c>
      <c r="AO57" s="508"/>
      <c r="AP57" s="508"/>
      <c r="AQ57" s="508"/>
      <c r="AR57" s="508"/>
      <c r="AS57" s="508"/>
      <c r="AT57" s="508"/>
      <c r="AU57" s="7"/>
      <c r="AV57" s="7"/>
      <c r="AW57" s="7"/>
      <c r="AX57" s="7"/>
      <c r="AY57" s="670" t="str">
        <f>IF(Sheet1!C103=TRUE,"✔","")</f>
        <v/>
      </c>
      <c r="AZ57" s="670"/>
      <c r="BA57" s="670"/>
      <c r="BB57" s="670"/>
      <c r="BC57" s="670"/>
      <c r="BD57" s="97" t="s">
        <v>311</v>
      </c>
      <c r="BE57" s="7"/>
      <c r="BF57" s="7"/>
      <c r="BG57" s="7"/>
      <c r="BH57" s="7"/>
      <c r="BI57" s="7"/>
      <c r="BJ57" s="7"/>
      <c r="BK57" s="7"/>
      <c r="BL57" s="7"/>
      <c r="BM57" s="7"/>
      <c r="BN57" s="7"/>
      <c r="BO57" s="7"/>
      <c r="BP57" s="506" t="str">
        <f>IF(Sheet1!D103=TRUE,"✔","")</f>
        <v/>
      </c>
      <c r="BQ57" s="513"/>
      <c r="BR57" s="513"/>
      <c r="BS57" s="513"/>
      <c r="BT57" s="507"/>
      <c r="BU57" s="633" t="s">
        <v>316</v>
      </c>
      <c r="BV57" s="523"/>
      <c r="BW57" s="523"/>
      <c r="BX57" s="523"/>
      <c r="BY57" s="523"/>
      <c r="BZ57" s="523"/>
      <c r="CA57" s="523"/>
      <c r="CB57" s="523"/>
      <c r="CC57" s="523"/>
      <c r="CD57" s="523"/>
      <c r="CE57" s="523"/>
      <c r="CF57" s="523"/>
      <c r="CG57" s="523"/>
      <c r="CH57" s="523"/>
      <c r="CI57" s="523"/>
      <c r="CJ57" s="523"/>
      <c r="CK57" s="523"/>
      <c r="CL57" s="523"/>
      <c r="CM57" s="523"/>
      <c r="CN57" s="7"/>
      <c r="CO57" s="7"/>
      <c r="CP57" s="7"/>
      <c r="CQ57" s="506" t="str">
        <f>IF(Sheet1!A104=TRUE,"✔","")</f>
        <v/>
      </c>
      <c r="CR57" s="513"/>
      <c r="CS57" s="513"/>
      <c r="CT57" s="513"/>
      <c r="CU57" s="513"/>
      <c r="CV57" s="507"/>
      <c r="CW57" s="97" t="s">
        <v>424</v>
      </c>
      <c r="CX57" s="7"/>
      <c r="CY57" s="7"/>
      <c r="CZ57" s="7"/>
      <c r="DA57" s="7"/>
      <c r="DB57" s="7"/>
      <c r="DC57" s="7"/>
      <c r="DD57" s="7"/>
      <c r="DE57" s="7"/>
      <c r="DF57" s="7"/>
      <c r="DG57" s="111"/>
      <c r="DH57" s="7"/>
      <c r="DI57" s="687" t="str">
        <f>IF(入力シート!D105="","",入力シート!D105)</f>
        <v/>
      </c>
      <c r="DJ57" s="687"/>
      <c r="DK57" s="687"/>
      <c r="DL57" s="687"/>
      <c r="DM57" s="687"/>
      <c r="DN57" s="687"/>
      <c r="DO57" s="687"/>
      <c r="DP57" s="687"/>
      <c r="DQ57" s="687"/>
      <c r="DR57" s="687"/>
      <c r="DS57" s="687"/>
      <c r="DT57" s="687"/>
      <c r="DU57" s="687"/>
      <c r="DV57" s="687"/>
      <c r="DW57" s="687"/>
      <c r="DX57" s="687"/>
      <c r="DY57" s="687"/>
      <c r="DZ57" s="687"/>
      <c r="EA57" s="687"/>
      <c r="EB57" s="687"/>
      <c r="EC57" s="687"/>
      <c r="ED57" s="687"/>
      <c r="EE57" s="687"/>
      <c r="EF57" s="687"/>
      <c r="EG57" s="687"/>
      <c r="EH57" s="687"/>
      <c r="EI57" s="687"/>
      <c r="EJ57" s="687"/>
      <c r="EK57" s="687"/>
      <c r="EL57" s="687"/>
      <c r="EM57" s="687"/>
      <c r="EN57" s="687"/>
      <c r="EO57" s="687"/>
      <c r="EP57" s="687"/>
      <c r="EQ57" s="528" t="s">
        <v>422</v>
      </c>
      <c r="ER57" s="703"/>
    </row>
    <row r="58" spans="2:148" ht="4.5" customHeight="1">
      <c r="B58" s="730"/>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R58" s="14"/>
    </row>
    <row r="59" spans="2:148" ht="11.25" customHeight="1">
      <c r="B59" s="730"/>
      <c r="C59" s="7"/>
      <c r="D59" s="7"/>
      <c r="E59" s="7"/>
      <c r="F59" s="7"/>
      <c r="G59" s="97" t="s">
        <v>287</v>
      </c>
      <c r="H59" s="7"/>
      <c r="I59" s="7"/>
      <c r="J59" s="7"/>
      <c r="K59" s="7"/>
      <c r="L59" s="7"/>
      <c r="M59" s="7"/>
      <c r="N59" s="7"/>
      <c r="O59" s="7"/>
      <c r="P59" s="7"/>
      <c r="Q59" s="11"/>
      <c r="R59" s="11"/>
      <c r="S59" s="681" t="str">
        <f>IF(入力シート!D106="","",入力シート!D106)</f>
        <v/>
      </c>
      <c r="T59" s="681"/>
      <c r="U59" s="681"/>
      <c r="V59" s="681"/>
      <c r="W59" s="681"/>
      <c r="X59" s="681"/>
      <c r="Y59" s="681"/>
      <c r="Z59" s="681"/>
      <c r="AA59" s="681"/>
      <c r="AB59" s="681"/>
      <c r="AC59" s="681"/>
      <c r="AD59" s="681"/>
      <c r="AE59" s="681"/>
      <c r="AF59" s="681"/>
      <c r="AG59" s="681"/>
      <c r="AH59" s="681"/>
      <c r="AI59" s="681"/>
      <c r="AJ59" s="681"/>
      <c r="AK59" s="681"/>
      <c r="AL59" s="681"/>
      <c r="AM59" s="681"/>
      <c r="AN59" s="681"/>
      <c r="AO59" s="681"/>
      <c r="AP59" s="681"/>
      <c r="AQ59" s="681"/>
      <c r="AR59" s="681"/>
      <c r="AS59" s="681"/>
      <c r="AT59" s="681"/>
      <c r="AU59" s="681"/>
      <c r="AV59" s="681"/>
      <c r="AW59" s="681"/>
      <c r="AX59" s="681"/>
      <c r="AY59" s="681"/>
      <c r="AZ59" s="681"/>
      <c r="BA59" s="681"/>
      <c r="BB59" s="681"/>
      <c r="BC59" s="681"/>
      <c r="BD59" s="681"/>
      <c r="BE59" s="681"/>
      <c r="BF59" s="681"/>
      <c r="BG59" s="681"/>
      <c r="BH59" s="681"/>
      <c r="BI59" s="681"/>
      <c r="BJ59" s="681"/>
      <c r="BK59" s="681"/>
      <c r="BL59" s="681"/>
      <c r="BM59" s="681"/>
      <c r="BN59" s="681"/>
      <c r="BO59" s="681"/>
      <c r="BP59" s="681"/>
      <c r="BQ59" s="681"/>
      <c r="BR59" s="681"/>
      <c r="BS59" s="681"/>
      <c r="BT59" s="681"/>
      <c r="BU59" s="681"/>
      <c r="BV59" s="681"/>
      <c r="BW59" s="681"/>
      <c r="BX59" s="681"/>
      <c r="BY59" s="681"/>
      <c r="BZ59" s="681"/>
      <c r="CA59" s="681"/>
      <c r="CB59" s="681"/>
      <c r="CC59" s="681"/>
      <c r="CD59" s="681"/>
      <c r="CE59" s="681"/>
      <c r="CF59" s="681"/>
      <c r="CG59" s="681"/>
      <c r="CH59" s="681"/>
      <c r="CI59" s="681"/>
      <c r="CJ59" s="681"/>
      <c r="CK59" s="681"/>
      <c r="CL59" s="681"/>
      <c r="CM59" s="681"/>
      <c r="CN59" s="681"/>
      <c r="CO59" s="681"/>
      <c r="CP59" s="681"/>
      <c r="CQ59" s="681"/>
      <c r="CR59" s="681"/>
      <c r="CS59" s="681"/>
      <c r="CT59" s="681"/>
      <c r="CU59" s="681"/>
      <c r="CV59" s="681"/>
      <c r="CW59" s="681"/>
      <c r="CX59" s="681"/>
      <c r="CY59" s="681"/>
      <c r="CZ59" s="681"/>
      <c r="DA59" s="681"/>
      <c r="DB59" s="681"/>
      <c r="DC59" s="681"/>
      <c r="DD59" s="681"/>
      <c r="DE59" s="681"/>
      <c r="DF59" s="681"/>
      <c r="DG59" s="681"/>
      <c r="DH59" s="681"/>
      <c r="DI59" s="681"/>
      <c r="DJ59" s="681"/>
      <c r="DK59" s="681"/>
      <c r="DL59" s="681"/>
      <c r="DM59" s="681"/>
      <c r="DN59" s="681"/>
      <c r="DO59" s="681"/>
      <c r="DP59" s="681"/>
      <c r="DQ59" s="681"/>
      <c r="DR59" s="681"/>
      <c r="DS59" s="681"/>
      <c r="DT59" s="681"/>
      <c r="DU59" s="681"/>
      <c r="DV59" s="681"/>
      <c r="DW59" s="681"/>
      <c r="DX59" s="681"/>
      <c r="DY59" s="681"/>
      <c r="DZ59" s="681"/>
      <c r="EA59" s="681"/>
      <c r="EB59" s="681"/>
      <c r="EC59" s="681"/>
      <c r="ED59" s="681"/>
      <c r="EE59" s="681"/>
      <c r="EF59" s="681"/>
      <c r="EG59" s="681"/>
      <c r="EH59" s="681"/>
      <c r="EI59" s="681"/>
      <c r="EJ59" s="681"/>
      <c r="EK59" s="681"/>
      <c r="EL59" s="681"/>
      <c r="EM59" s="681"/>
      <c r="EN59" s="681"/>
      <c r="EO59" s="681"/>
      <c r="EP59" s="681"/>
      <c r="EQ59" s="528" t="s">
        <v>418</v>
      </c>
      <c r="ER59" s="731"/>
    </row>
    <row r="60" spans="2:148" ht="4.5" customHeight="1" thickBot="1">
      <c r="B60" s="730"/>
      <c r="C60" s="8"/>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10"/>
    </row>
    <row r="61" spans="2:148" ht="12" customHeight="1">
      <c r="B61" s="730"/>
      <c r="C61" s="97" t="s">
        <v>337</v>
      </c>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R61" s="14"/>
    </row>
    <row r="62" spans="2:148" ht="3.75" customHeight="1">
      <c r="B62" s="730"/>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R62" s="14"/>
    </row>
    <row r="63" spans="2:148" ht="11.25" customHeight="1">
      <c r="B63" s="730"/>
      <c r="C63" s="7"/>
      <c r="D63" s="7"/>
      <c r="E63" s="7"/>
      <c r="F63" s="7"/>
      <c r="G63" s="7"/>
      <c r="H63" s="7"/>
      <c r="I63" s="7"/>
      <c r="J63" s="7"/>
      <c r="K63" s="7"/>
      <c r="L63" s="506" t="str">
        <f>IF(Sheet1!A107="","",IF(Sheet1!A107=TRUE,"✔",""))</f>
        <v/>
      </c>
      <c r="M63" s="513"/>
      <c r="N63" s="507"/>
      <c r="O63" s="656" t="s">
        <v>338</v>
      </c>
      <c r="P63" s="688"/>
      <c r="Q63" s="688"/>
      <c r="R63" s="688"/>
      <c r="S63" s="688"/>
      <c r="T63" s="688"/>
      <c r="U63" s="688"/>
      <c r="V63" s="688"/>
      <c r="W63" s="688"/>
      <c r="X63" s="688"/>
      <c r="Y63" s="688"/>
      <c r="Z63" s="688"/>
      <c r="AA63" s="688"/>
      <c r="AB63" s="7"/>
      <c r="AC63" s="7"/>
      <c r="AD63" s="7"/>
      <c r="AE63" s="7"/>
      <c r="AF63" s="7"/>
      <c r="AG63" s="7"/>
      <c r="AH63" s="7"/>
      <c r="AI63" s="7"/>
      <c r="AJ63" s="7"/>
      <c r="AK63" s="7"/>
      <c r="AL63" s="7"/>
      <c r="AM63" s="7"/>
      <c r="AN63" s="7"/>
      <c r="AO63" s="7"/>
      <c r="AP63" s="7"/>
      <c r="AQ63" s="7"/>
      <c r="AR63" s="7"/>
      <c r="AS63" s="7"/>
      <c r="AT63" s="7"/>
      <c r="AU63" s="7"/>
      <c r="AV63" s="7"/>
      <c r="AW63" s="506" t="str">
        <f>IF(Sheet1!B107="","",IF(Sheet1!B107=TRUE,"✔",""))</f>
        <v/>
      </c>
      <c r="AX63" s="513"/>
      <c r="AY63" s="513"/>
      <c r="AZ63" s="507"/>
      <c r="BA63" s="633" t="s">
        <v>339</v>
      </c>
      <c r="BB63" s="508"/>
      <c r="BC63" s="508"/>
      <c r="BD63" s="508"/>
      <c r="BE63" s="508"/>
      <c r="BF63" s="508"/>
      <c r="BG63" s="508"/>
      <c r="BH63" s="508"/>
      <c r="BI63" s="508"/>
      <c r="BJ63" s="508"/>
      <c r="BK63" s="508"/>
      <c r="BL63" s="508"/>
      <c r="BM63" s="508"/>
      <c r="BN63" s="508"/>
      <c r="BO63" s="508"/>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506" t="str">
        <f>IF(Sheet1!C107="","",IF(Sheet1!C107=TRUE,"✔",""))</f>
        <v/>
      </c>
      <c r="CY63" s="513"/>
      <c r="CZ63" s="507"/>
      <c r="DA63" s="633" t="s">
        <v>340</v>
      </c>
      <c r="DB63" s="508"/>
      <c r="DC63" s="508"/>
      <c r="DD63" s="508"/>
      <c r="DE63" s="508"/>
      <c r="DF63" s="508"/>
      <c r="DG63" s="508"/>
      <c r="DH63" s="508"/>
      <c r="DI63" s="508"/>
      <c r="DJ63" s="508"/>
      <c r="DK63" s="508"/>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R63" s="14"/>
    </row>
    <row r="64" spans="2:148" ht="4.5" customHeight="1" thickBot="1">
      <c r="B64" s="730"/>
      <c r="C64" s="8"/>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10"/>
    </row>
    <row r="65" spans="2:148" ht="12" customHeight="1">
      <c r="B65" s="730"/>
      <c r="C65" s="97" t="s">
        <v>345</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R65" s="14"/>
    </row>
    <row r="66" spans="2:148" ht="3" customHeight="1">
      <c r="B66" s="730"/>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R66" s="14"/>
    </row>
    <row r="67" spans="2:148" ht="11.25" customHeight="1">
      <c r="B67" s="730"/>
      <c r="C67" s="7"/>
      <c r="D67" s="670" t="str">
        <f>IF(Sheet1!A108=TRUE,"✔","")</f>
        <v/>
      </c>
      <c r="E67" s="670"/>
      <c r="F67" s="132"/>
      <c r="G67" s="628" t="s">
        <v>72</v>
      </c>
      <c r="H67" s="628"/>
      <c r="I67" s="628"/>
      <c r="J67" s="628"/>
      <c r="K67" s="628"/>
      <c r="L67" s="119"/>
      <c r="M67" s="119"/>
      <c r="N67" s="119"/>
      <c r="O67" s="119"/>
      <c r="P67" s="119"/>
      <c r="Q67" s="119"/>
      <c r="R67" s="119"/>
      <c r="S67" s="119"/>
      <c r="T67" s="119"/>
      <c r="U67" s="119"/>
      <c r="V67" s="119"/>
      <c r="W67" s="119"/>
      <c r="X67" s="119"/>
      <c r="Y67" s="119"/>
      <c r="Z67" s="119"/>
      <c r="AA67" s="119"/>
      <c r="AB67" s="7"/>
      <c r="AC67" s="7"/>
      <c r="AD67" s="7"/>
      <c r="AE67" s="7"/>
      <c r="AF67" s="506" t="str">
        <f>IF(Sheet1!A109=TRUE,"✔","")</f>
        <v/>
      </c>
      <c r="AG67" s="513"/>
      <c r="AH67" s="507"/>
      <c r="AI67" s="117" t="s">
        <v>365</v>
      </c>
      <c r="AJ67" s="629" t="s">
        <v>366</v>
      </c>
      <c r="AK67" s="629"/>
      <c r="AL67" s="629"/>
      <c r="AM67" s="629"/>
      <c r="AN67" s="629"/>
      <c r="AO67" s="629"/>
      <c r="AP67" s="629"/>
      <c r="AQ67" s="629"/>
      <c r="AR67" s="629"/>
      <c r="AS67" s="629"/>
      <c r="AT67" s="629"/>
      <c r="AU67" s="37"/>
      <c r="AV67" s="37"/>
      <c r="AW67" s="37"/>
      <c r="AX67" s="37"/>
      <c r="AY67" s="37"/>
      <c r="AZ67" s="37"/>
      <c r="BA67" s="37"/>
      <c r="BB67" s="37"/>
      <c r="BC67" s="37"/>
      <c r="BD67" s="37"/>
      <c r="BE67" s="7"/>
      <c r="BF67" s="7"/>
      <c r="BG67" s="7"/>
      <c r="BH67" s="506" t="str">
        <f>IF(Sheet1!A110=TRUE,"✔","")</f>
        <v/>
      </c>
      <c r="BI67" s="513"/>
      <c r="BJ67" s="513"/>
      <c r="BK67" s="507"/>
      <c r="BL67" s="118" t="s">
        <v>333</v>
      </c>
      <c r="BM67" s="551" t="s">
        <v>370</v>
      </c>
      <c r="BN67" s="551"/>
      <c r="BO67" s="551"/>
      <c r="BP67" s="551"/>
      <c r="BQ67" s="551"/>
      <c r="BR67" s="551"/>
      <c r="BS67" s="551"/>
      <c r="BT67" s="551"/>
      <c r="BU67" s="551"/>
      <c r="BV67" s="551"/>
      <c r="BW67" s="551"/>
      <c r="BX67" s="551"/>
      <c r="BY67" s="551"/>
      <c r="BZ67" s="551"/>
      <c r="CA67" s="7"/>
      <c r="CB67" s="7"/>
      <c r="CC67" s="7"/>
      <c r="CD67" s="7"/>
      <c r="CE67" s="7"/>
      <c r="CF67" s="7"/>
      <c r="CG67" s="7"/>
      <c r="CH67" s="7"/>
      <c r="CI67" s="7"/>
      <c r="CJ67" s="7"/>
      <c r="CK67" s="7"/>
      <c r="CL67" s="7"/>
      <c r="CM67" s="7"/>
      <c r="CN67" s="506" t="str">
        <f>IF(Sheet1!A111=TRUE,"✔","")</f>
        <v/>
      </c>
      <c r="CO67" s="513"/>
      <c r="CP67" s="507"/>
      <c r="CQ67" s="118" t="s">
        <v>334</v>
      </c>
      <c r="CR67" s="112"/>
      <c r="CS67" s="112"/>
      <c r="CT67" s="551" t="s">
        <v>373</v>
      </c>
      <c r="CU67" s="551"/>
      <c r="CV67" s="551"/>
      <c r="CW67" s="551"/>
      <c r="CX67" s="551"/>
      <c r="CY67" s="551"/>
      <c r="CZ67" s="551"/>
      <c r="DA67" s="551"/>
      <c r="DB67" s="551"/>
      <c r="DC67" s="551"/>
      <c r="DD67" s="551"/>
      <c r="DE67" s="551"/>
      <c r="DF67" s="551"/>
      <c r="DG67" s="551"/>
      <c r="DH67" s="551"/>
      <c r="DI67" s="551"/>
      <c r="DJ67" s="551"/>
      <c r="DK67" s="551"/>
      <c r="DL67" s="551"/>
      <c r="DM67" s="551"/>
      <c r="DN67" s="551"/>
      <c r="DO67" s="551"/>
      <c r="DP67" s="551"/>
      <c r="DQ67" s="551"/>
      <c r="DR67" s="551"/>
      <c r="DS67" s="551"/>
      <c r="DT67" s="551"/>
      <c r="DU67" s="551"/>
      <c r="DV67" s="551"/>
      <c r="DW67" s="551"/>
      <c r="DX67" s="551"/>
      <c r="DY67" s="7"/>
      <c r="DZ67" s="7"/>
      <c r="EA67" s="7"/>
      <c r="EB67" s="7"/>
      <c r="EC67" s="7"/>
      <c r="ED67" s="7"/>
      <c r="EE67" s="7"/>
      <c r="EF67" s="7"/>
      <c r="EG67" s="7"/>
      <c r="EH67" s="7"/>
      <c r="EI67" s="7"/>
      <c r="EJ67" s="7"/>
      <c r="EK67" s="7"/>
      <c r="EL67" s="7"/>
      <c r="EM67" s="7"/>
      <c r="EN67" s="7"/>
      <c r="EO67" s="7"/>
      <c r="ER67" s="14"/>
    </row>
    <row r="68" spans="2:148" ht="3" customHeight="1">
      <c r="B68" s="730"/>
      <c r="C68" s="7"/>
      <c r="D68" s="226"/>
      <c r="E68" s="226"/>
      <c r="F68" s="7"/>
      <c r="G68" s="121"/>
      <c r="H68" s="119"/>
      <c r="I68" s="119"/>
      <c r="J68" s="119"/>
      <c r="K68" s="119"/>
      <c r="L68" s="119"/>
      <c r="M68" s="119"/>
      <c r="N68" s="119"/>
      <c r="O68" s="119"/>
      <c r="P68" s="119"/>
      <c r="Q68" s="119"/>
      <c r="R68" s="119"/>
      <c r="S68" s="119"/>
      <c r="T68" s="119"/>
      <c r="U68" s="119"/>
      <c r="V68" s="119"/>
      <c r="W68" s="119"/>
      <c r="X68" s="119"/>
      <c r="Y68" s="119"/>
      <c r="Z68" s="119"/>
      <c r="AA68" s="119"/>
      <c r="AB68" s="7"/>
      <c r="AC68" s="7"/>
      <c r="AD68" s="7"/>
      <c r="AE68" s="7"/>
      <c r="AF68" s="226"/>
      <c r="AG68" s="226"/>
      <c r="AH68" s="226"/>
      <c r="AI68" s="37"/>
      <c r="AJ68" s="37"/>
      <c r="AK68" s="37"/>
      <c r="AL68" s="37"/>
      <c r="AM68" s="37"/>
      <c r="AN68" s="37"/>
      <c r="AO68" s="37"/>
      <c r="AP68" s="37"/>
      <c r="AQ68" s="37"/>
      <c r="AR68" s="37"/>
      <c r="AS68" s="37"/>
      <c r="AT68" s="37"/>
      <c r="AU68" s="37"/>
      <c r="AV68" s="37"/>
      <c r="AW68" s="37"/>
      <c r="AX68" s="37"/>
      <c r="AY68" s="37"/>
      <c r="AZ68" s="37"/>
      <c r="BA68" s="37"/>
      <c r="BB68" s="37"/>
      <c r="BC68" s="37"/>
      <c r="BD68" s="37"/>
      <c r="BE68" s="7"/>
      <c r="BF68" s="7"/>
      <c r="BG68" s="7"/>
      <c r="BH68" s="226"/>
      <c r="BI68" s="226"/>
      <c r="BJ68" s="226"/>
      <c r="BK68" s="226"/>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226"/>
      <c r="CO68" s="226"/>
      <c r="CP68" s="226"/>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R68" s="14"/>
    </row>
    <row r="69" spans="2:148" ht="11.25" customHeight="1">
      <c r="B69" s="730"/>
      <c r="C69" s="7"/>
      <c r="D69" s="670" t="str">
        <f>IF(Sheet1!A112=TRUE,"✔","")</f>
        <v/>
      </c>
      <c r="E69" s="670"/>
      <c r="F69" s="132"/>
      <c r="G69" s="629" t="s">
        <v>76</v>
      </c>
      <c r="H69" s="629"/>
      <c r="I69" s="629"/>
      <c r="J69" s="629"/>
      <c r="K69" s="629"/>
      <c r="L69" s="629"/>
      <c r="M69" s="629"/>
      <c r="N69" s="629"/>
      <c r="O69" s="629"/>
      <c r="P69" s="629"/>
      <c r="Q69" s="629"/>
      <c r="R69" s="629"/>
      <c r="S69" s="629"/>
      <c r="T69" s="629"/>
      <c r="U69" s="629"/>
      <c r="V69" s="629"/>
      <c r="W69" s="629"/>
      <c r="X69" s="629"/>
      <c r="Y69" s="629"/>
      <c r="Z69" s="629"/>
      <c r="AA69" s="629"/>
      <c r="AB69" s="115"/>
      <c r="AC69" s="7"/>
      <c r="AD69" s="7"/>
      <c r="AE69" s="7"/>
      <c r="AF69" s="506" t="str">
        <f>IF(Sheet1!A113=TRUE,"✔","")</f>
        <v/>
      </c>
      <c r="AG69" s="513"/>
      <c r="AH69" s="507"/>
      <c r="AI69" s="117" t="s">
        <v>365</v>
      </c>
      <c r="AJ69" s="629" t="s">
        <v>367</v>
      </c>
      <c r="AK69" s="629"/>
      <c r="AL69" s="629"/>
      <c r="AM69" s="629"/>
      <c r="AN69" s="629"/>
      <c r="AO69" s="629"/>
      <c r="AP69" s="629"/>
      <c r="AQ69" s="629"/>
      <c r="AR69" s="629"/>
      <c r="AS69" s="629"/>
      <c r="AT69" s="629"/>
      <c r="AU69" s="629"/>
      <c r="AV69" s="629"/>
      <c r="AW69" s="629"/>
      <c r="AX69" s="629"/>
      <c r="AY69" s="629"/>
      <c r="AZ69" s="629"/>
      <c r="BA69" s="629"/>
      <c r="BB69" s="629"/>
      <c r="BC69" s="629"/>
      <c r="BD69" s="629"/>
      <c r="BE69" s="629"/>
      <c r="BF69" s="7"/>
      <c r="BG69" s="7"/>
      <c r="BH69" s="506" t="str">
        <f>IF(Sheet1!A114=TRUE,"✔","")</f>
        <v/>
      </c>
      <c r="BI69" s="513"/>
      <c r="BJ69" s="513"/>
      <c r="BK69" s="507"/>
      <c r="BL69" s="118"/>
      <c r="BM69" s="551" t="s">
        <v>371</v>
      </c>
      <c r="BN69" s="551"/>
      <c r="BO69" s="551"/>
      <c r="BP69" s="551"/>
      <c r="BQ69" s="551"/>
      <c r="BR69" s="551"/>
      <c r="BS69" s="551"/>
      <c r="BT69" s="551"/>
      <c r="BU69" s="551"/>
      <c r="BV69" s="551"/>
      <c r="BW69" s="551"/>
      <c r="BX69" s="551"/>
      <c r="BY69" s="551"/>
      <c r="BZ69" s="551"/>
      <c r="CA69" s="551"/>
      <c r="CB69" s="551"/>
      <c r="CC69" s="551"/>
      <c r="CD69" s="551"/>
      <c r="CE69" s="551"/>
      <c r="CF69" s="551"/>
      <c r="CG69" s="7"/>
      <c r="CH69" s="7"/>
      <c r="CI69" s="7"/>
      <c r="CJ69" s="7"/>
      <c r="CK69" s="7"/>
      <c r="CL69" s="7"/>
      <c r="CM69" s="7"/>
      <c r="CN69" s="506" t="str">
        <f>IF(Sheet1!A115=TRUE,"✔","")</f>
        <v/>
      </c>
      <c r="CO69" s="513"/>
      <c r="CP69" s="507"/>
      <c r="CQ69" s="118"/>
      <c r="CR69" s="112"/>
      <c r="CS69" s="112"/>
      <c r="CT69" s="551" t="s">
        <v>374</v>
      </c>
      <c r="CU69" s="551"/>
      <c r="CV69" s="551"/>
      <c r="CW69" s="551"/>
      <c r="CX69" s="551"/>
      <c r="CY69" s="551"/>
      <c r="CZ69" s="551"/>
      <c r="DA69" s="551"/>
      <c r="DB69" s="551"/>
      <c r="DC69" s="551"/>
      <c r="DD69" s="551"/>
      <c r="DE69" s="551"/>
      <c r="DF69" s="551"/>
      <c r="DG69" s="551"/>
      <c r="DH69" s="551"/>
      <c r="DI69" s="551"/>
      <c r="DJ69" s="551"/>
      <c r="DK69" s="551"/>
      <c r="DL69" s="551"/>
      <c r="DM69" s="551"/>
      <c r="DN69" s="551"/>
      <c r="DO69" s="551"/>
      <c r="DP69" s="551"/>
      <c r="DQ69" s="551"/>
      <c r="DR69" s="551"/>
      <c r="DS69" s="551"/>
      <c r="DT69" s="551"/>
      <c r="DU69" s="551"/>
      <c r="DV69" s="551"/>
      <c r="DW69" s="551"/>
      <c r="DX69" s="551"/>
      <c r="DY69" s="7"/>
      <c r="DZ69" s="7"/>
      <c r="EA69" s="7"/>
      <c r="EB69" s="7"/>
      <c r="EC69" s="7"/>
      <c r="ED69" s="7"/>
      <c r="EE69" s="7"/>
      <c r="EF69" s="7"/>
      <c r="EG69" s="7"/>
      <c r="EH69" s="7"/>
      <c r="EI69" s="7"/>
      <c r="EJ69" s="7"/>
      <c r="EK69" s="7"/>
      <c r="EL69" s="7"/>
      <c r="EM69" s="7"/>
      <c r="EN69" s="7"/>
      <c r="EO69" s="7"/>
      <c r="ER69" s="14"/>
    </row>
    <row r="70" spans="2:148" ht="3" customHeight="1">
      <c r="B70" s="730"/>
      <c r="C70" s="7"/>
      <c r="D70" s="226"/>
      <c r="E70" s="226"/>
      <c r="F70" s="7"/>
      <c r="G70" s="678"/>
      <c r="H70" s="678"/>
      <c r="I70" s="678"/>
      <c r="J70" s="678"/>
      <c r="K70" s="678"/>
      <c r="L70" s="678"/>
      <c r="M70" s="678"/>
      <c r="N70" s="678"/>
      <c r="O70" s="678"/>
      <c r="P70" s="678"/>
      <c r="Q70" s="678"/>
      <c r="R70" s="678"/>
      <c r="S70" s="678"/>
      <c r="T70" s="678"/>
      <c r="U70" s="678"/>
      <c r="V70" s="678"/>
      <c r="W70" s="678"/>
      <c r="X70" s="678"/>
      <c r="Y70" s="678"/>
      <c r="Z70" s="678"/>
      <c r="AA70" s="678"/>
      <c r="AB70" s="678"/>
      <c r="AC70" s="7"/>
      <c r="AD70" s="7"/>
      <c r="AE70" s="7"/>
      <c r="AF70" s="226"/>
      <c r="AG70" s="226"/>
      <c r="AH70" s="226"/>
      <c r="AI70" s="37"/>
      <c r="AJ70" s="37"/>
      <c r="AK70" s="37"/>
      <c r="AL70" s="37"/>
      <c r="AM70" s="37"/>
      <c r="AN70" s="37"/>
      <c r="AO70" s="37"/>
      <c r="AP70" s="37"/>
      <c r="AQ70" s="37"/>
      <c r="AR70" s="37"/>
      <c r="AS70" s="37"/>
      <c r="AT70" s="37"/>
      <c r="AU70" s="37"/>
      <c r="AV70" s="37"/>
      <c r="AW70" s="37"/>
      <c r="AX70" s="37"/>
      <c r="AY70" s="37"/>
      <c r="AZ70" s="37"/>
      <c r="BA70" s="37"/>
      <c r="BB70" s="37"/>
      <c r="BC70" s="37"/>
      <c r="BD70" s="37"/>
      <c r="BE70" s="7"/>
      <c r="BF70" s="7"/>
      <c r="BG70" s="7"/>
      <c r="BH70" s="226"/>
      <c r="BI70" s="226"/>
      <c r="BJ70" s="226"/>
      <c r="BK70" s="226"/>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R70" s="14"/>
    </row>
    <row r="71" spans="2:148" ht="11.25" customHeight="1">
      <c r="B71" s="730"/>
      <c r="C71" s="7"/>
      <c r="D71" s="670" t="str">
        <f>IF(Sheet1!A116=TRUE,"✔","")</f>
        <v/>
      </c>
      <c r="E71" s="670"/>
      <c r="F71" s="132"/>
      <c r="G71" s="629" t="s">
        <v>80</v>
      </c>
      <c r="H71" s="629"/>
      <c r="I71" s="629"/>
      <c r="J71" s="629"/>
      <c r="K71" s="629"/>
      <c r="L71" s="629"/>
      <c r="M71" s="629"/>
      <c r="N71" s="629"/>
      <c r="O71" s="629"/>
      <c r="P71" s="629"/>
      <c r="Q71" s="629"/>
      <c r="R71" s="629"/>
      <c r="S71" s="629"/>
      <c r="T71" s="629"/>
      <c r="U71" s="629"/>
      <c r="V71" s="629"/>
      <c r="W71" s="629"/>
      <c r="X71" s="629"/>
      <c r="Y71" s="629"/>
      <c r="Z71" s="629"/>
      <c r="AA71" s="629"/>
      <c r="AB71" s="115"/>
      <c r="AC71" s="7"/>
      <c r="AD71" s="7"/>
      <c r="AE71" s="7"/>
      <c r="AF71" s="506" t="str">
        <f>IF(Sheet1!A117=TRUE,"✔","")</f>
        <v/>
      </c>
      <c r="AG71" s="513"/>
      <c r="AH71" s="507"/>
      <c r="AI71" s="117" t="s">
        <v>368</v>
      </c>
      <c r="AJ71" s="629" t="s">
        <v>369</v>
      </c>
      <c r="AK71" s="629"/>
      <c r="AL71" s="629"/>
      <c r="AM71" s="629"/>
      <c r="AN71" s="629"/>
      <c r="AO71" s="629"/>
      <c r="AP71" s="629"/>
      <c r="AQ71" s="629"/>
      <c r="AR71" s="629"/>
      <c r="AS71" s="629"/>
      <c r="AT71" s="629"/>
      <c r="AU71" s="629"/>
      <c r="AV71" s="629"/>
      <c r="AW71" s="629"/>
      <c r="AX71" s="629"/>
      <c r="AY71" s="629"/>
      <c r="AZ71" s="629"/>
      <c r="BA71" s="629"/>
      <c r="BB71" s="629"/>
      <c r="BC71" s="629"/>
      <c r="BD71" s="37"/>
      <c r="BE71" s="7"/>
      <c r="BF71" s="7"/>
      <c r="BG71" s="7"/>
      <c r="BH71" s="506" t="str">
        <f>IF(Sheet1!A118=TRUE,"✔","")</f>
        <v/>
      </c>
      <c r="BI71" s="513"/>
      <c r="BJ71" s="513"/>
      <c r="BK71" s="507"/>
      <c r="BL71" s="118"/>
      <c r="BM71" s="551" t="s">
        <v>372</v>
      </c>
      <c r="BN71" s="551"/>
      <c r="BO71" s="551"/>
      <c r="BP71" s="551"/>
      <c r="BQ71" s="551"/>
      <c r="BR71" s="551"/>
      <c r="BS71" s="551"/>
      <c r="BT71" s="551"/>
      <c r="BU71" s="551"/>
      <c r="BV71" s="551"/>
      <c r="BW71" s="551"/>
      <c r="BX71" s="551"/>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R71" s="14"/>
    </row>
    <row r="72" spans="2:148" ht="3" customHeight="1">
      <c r="B72" s="730"/>
      <c r="C72" s="7"/>
      <c r="D72" s="226"/>
      <c r="E72" s="226"/>
      <c r="F72" s="7"/>
      <c r="G72" s="121"/>
      <c r="H72" s="119"/>
      <c r="I72" s="119"/>
      <c r="J72" s="119"/>
      <c r="K72" s="119"/>
      <c r="L72" s="119"/>
      <c r="M72" s="119"/>
      <c r="N72" s="119"/>
      <c r="O72" s="119"/>
      <c r="P72" s="119"/>
      <c r="Q72" s="119"/>
      <c r="R72" s="119"/>
      <c r="S72" s="119"/>
      <c r="T72" s="119"/>
      <c r="U72" s="119"/>
      <c r="V72" s="119"/>
      <c r="W72" s="119"/>
      <c r="X72" s="119"/>
      <c r="Y72" s="119"/>
      <c r="Z72" s="119"/>
      <c r="AA72" s="119"/>
      <c r="AB72" s="7"/>
      <c r="AC72" s="7"/>
      <c r="AD72" s="7"/>
      <c r="AE72" s="7"/>
      <c r="AF72" s="7"/>
      <c r="AG72" s="7"/>
      <c r="AH72" s="7"/>
      <c r="AI72" s="37"/>
      <c r="AJ72" s="37"/>
      <c r="AK72" s="37"/>
      <c r="AL72" s="37"/>
      <c r="AM72" s="37"/>
      <c r="AN72" s="37"/>
      <c r="AO72" s="37"/>
      <c r="AP72" s="37"/>
      <c r="AQ72" s="37"/>
      <c r="AR72" s="37"/>
      <c r="AS72" s="37"/>
      <c r="AT72" s="37"/>
      <c r="AU72" s="37"/>
      <c r="AV72" s="37"/>
      <c r="AW72" s="37"/>
      <c r="AX72" s="37"/>
      <c r="AY72" s="37"/>
      <c r="AZ72" s="37"/>
      <c r="BA72" s="37"/>
      <c r="BB72" s="37"/>
      <c r="BC72" s="37"/>
      <c r="BD72" s="37"/>
      <c r="BE72" s="7"/>
      <c r="BF72" s="7"/>
      <c r="BG72" s="7"/>
      <c r="BH72" s="7" t="s">
        <v>382</v>
      </c>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R72" s="14"/>
    </row>
    <row r="73" spans="2:148" ht="11.25" customHeight="1">
      <c r="B73" s="730"/>
      <c r="C73" s="7"/>
      <c r="D73" s="670" t="str">
        <f>IF(Sheet1!A119=TRUE,"✔","")</f>
        <v/>
      </c>
      <c r="E73" s="670"/>
      <c r="F73" s="132"/>
      <c r="G73" s="628" t="s">
        <v>364</v>
      </c>
      <c r="H73" s="628"/>
      <c r="I73" s="628"/>
      <c r="J73" s="628"/>
      <c r="K73" s="628"/>
      <c r="L73" s="628"/>
      <c r="M73" s="628"/>
      <c r="N73" s="628"/>
      <c r="O73" s="628"/>
      <c r="P73" s="628"/>
      <c r="Q73" s="628"/>
      <c r="R73" s="628"/>
      <c r="S73" s="628"/>
      <c r="T73" s="628"/>
      <c r="U73" s="628"/>
      <c r="V73" s="628"/>
      <c r="W73" s="628"/>
      <c r="X73" s="628"/>
      <c r="Y73" s="628"/>
      <c r="Z73" s="628"/>
      <c r="AA73" s="628"/>
      <c r="AB73" s="628"/>
      <c r="AC73" s="20"/>
      <c r="AD73" s="20"/>
      <c r="AE73" s="20"/>
      <c r="AF73" s="20"/>
      <c r="AG73" s="20" t="s">
        <v>376</v>
      </c>
      <c r="AH73" s="20"/>
      <c r="AI73" s="681" t="str">
        <f>IF(入力シート!D120="","",入力シート!D120)</f>
        <v/>
      </c>
      <c r="AJ73" s="681"/>
      <c r="AK73" s="681"/>
      <c r="AL73" s="681"/>
      <c r="AM73" s="681"/>
      <c r="AN73" s="681"/>
      <c r="AO73" s="681"/>
      <c r="AP73" s="681"/>
      <c r="AQ73" s="681"/>
      <c r="AR73" s="681"/>
      <c r="AS73" s="681"/>
      <c r="AT73" s="681"/>
      <c r="AU73" s="681"/>
      <c r="AV73" s="681"/>
      <c r="AW73" s="681"/>
      <c r="AX73" s="681"/>
      <c r="AY73" s="681"/>
      <c r="AZ73" s="681"/>
      <c r="BA73" s="681"/>
      <c r="BB73" s="681"/>
      <c r="BC73" s="681"/>
      <c r="BD73" s="681"/>
      <c r="BE73" s="681"/>
      <c r="BF73" s="681"/>
      <c r="BG73" s="681"/>
      <c r="BH73" s="681"/>
      <c r="BI73" s="681"/>
      <c r="BJ73" s="681"/>
      <c r="BK73" s="681"/>
      <c r="BL73" s="681"/>
      <c r="BM73" s="681"/>
      <c r="BN73" s="681"/>
      <c r="BO73" s="681"/>
      <c r="BP73" s="681"/>
      <c r="BQ73" s="681"/>
      <c r="BR73" s="681"/>
      <c r="BS73" s="681"/>
      <c r="BT73" s="681"/>
      <c r="BU73" s="681"/>
      <c r="BV73" s="681"/>
      <c r="BW73" s="681"/>
      <c r="BX73" s="681"/>
      <c r="BY73" s="681"/>
      <c r="BZ73" s="681"/>
      <c r="CA73" s="681"/>
      <c r="CB73" s="681"/>
      <c r="CC73" s="681"/>
      <c r="CD73" s="681"/>
      <c r="CE73" s="681"/>
      <c r="CF73" s="681"/>
      <c r="CG73" s="20"/>
      <c r="CH73" s="7" t="s">
        <v>308</v>
      </c>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00" t="str">
        <f>IF(Sheet1!A121=TRUE,"✔","")</f>
        <v/>
      </c>
      <c r="DI73" s="701"/>
      <c r="DJ73" s="701"/>
      <c r="DK73" s="701"/>
      <c r="DL73" s="702"/>
      <c r="DM73" s="97" t="s">
        <v>335</v>
      </c>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R73" s="14"/>
    </row>
    <row r="74" spans="2:148" ht="3" customHeight="1" thickBot="1">
      <c r="B74" s="730"/>
      <c r="C74" s="8"/>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10"/>
    </row>
    <row r="75" spans="2:148" s="36" customFormat="1">
      <c r="B75" s="133"/>
      <c r="C75" s="115" t="s">
        <v>379</v>
      </c>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O75" s="37"/>
      <c r="CP75" s="37"/>
      <c r="CQ75" s="37"/>
      <c r="CR75" s="37"/>
      <c r="CS75" s="37"/>
      <c r="CT75" s="37"/>
      <c r="CU75" s="37"/>
      <c r="CV75" s="37"/>
      <c r="CW75" s="37"/>
      <c r="CX75" s="37"/>
      <c r="CY75" s="37"/>
      <c r="CZ75" s="37"/>
      <c r="DA75" s="37"/>
      <c r="DB75" s="37"/>
      <c r="DC75" s="37"/>
      <c r="DD75" s="37"/>
      <c r="DE75" s="37"/>
      <c r="DF75" s="37"/>
      <c r="DG75" s="37"/>
      <c r="DH75" s="37"/>
      <c r="DI75" s="37"/>
      <c r="DJ75" s="37"/>
      <c r="DK75" s="37"/>
      <c r="DL75" s="37"/>
      <c r="DM75" s="37"/>
      <c r="DN75" s="37"/>
      <c r="DO75" s="37"/>
      <c r="DP75" s="37"/>
      <c r="DQ75" s="37"/>
      <c r="DR75" s="37"/>
      <c r="DS75" s="37"/>
      <c r="DT75" s="37"/>
      <c r="DU75" s="37"/>
      <c r="DV75" s="37"/>
      <c r="DW75" s="37"/>
      <c r="DX75" s="37"/>
      <c r="DY75" s="37"/>
      <c r="DZ75" s="37"/>
      <c r="EA75" s="37"/>
      <c r="EB75" s="37"/>
      <c r="EC75" s="37"/>
      <c r="ED75" s="37"/>
      <c r="EE75" s="37"/>
      <c r="EF75" s="37"/>
      <c r="EG75" s="37"/>
      <c r="EH75" s="37"/>
      <c r="EI75" s="37"/>
      <c r="EJ75" s="37"/>
      <c r="EK75" s="37"/>
      <c r="EL75" s="37"/>
      <c r="EM75" s="37"/>
      <c r="EN75" s="37"/>
      <c r="EO75" s="37"/>
      <c r="ER75" s="67"/>
    </row>
    <row r="76" spans="2:148" ht="2.25" customHeight="1">
      <c r="B76" s="122"/>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R76" s="14"/>
    </row>
    <row r="77" spans="2:148" ht="11.25" customHeight="1">
      <c r="B77" s="122"/>
      <c r="C77" s="7"/>
      <c r="D77" s="670" t="str">
        <f>IF(Sheet1!A122=TRUE,"✔","")</f>
        <v/>
      </c>
      <c r="E77" s="670"/>
      <c r="F77" s="632" t="s">
        <v>330</v>
      </c>
      <c r="G77" s="629"/>
      <c r="H77" s="629"/>
      <c r="I77" s="97" t="s">
        <v>341</v>
      </c>
      <c r="J77" s="680" t="str">
        <f>IF(入力シート!E122="","",入力シート!E122)</f>
        <v/>
      </c>
      <c r="K77" s="680"/>
      <c r="L77" s="680"/>
      <c r="M77" s="680"/>
      <c r="N77" s="680"/>
      <c r="O77" s="680"/>
      <c r="P77" s="680"/>
      <c r="Q77" s="680"/>
      <c r="R77" s="680"/>
      <c r="S77" s="680"/>
      <c r="T77" s="680"/>
      <c r="U77" s="680"/>
      <c r="V77" s="680"/>
      <c r="W77" s="680"/>
      <c r="X77" s="680"/>
      <c r="Y77" s="680"/>
      <c r="Z77" s="680"/>
      <c r="AA77" s="680"/>
      <c r="AB77" s="680"/>
      <c r="AC77" s="680"/>
      <c r="AD77" s="680"/>
      <c r="AE77" s="680"/>
      <c r="AF77" s="680"/>
      <c r="AG77" s="680"/>
      <c r="AH77" s="680"/>
      <c r="AI77" s="680"/>
      <c r="AJ77" s="680"/>
      <c r="AK77" s="680"/>
      <c r="AL77" s="7" t="s">
        <v>308</v>
      </c>
      <c r="AM77" s="7"/>
      <c r="AN77" s="7"/>
      <c r="AO77" s="7"/>
      <c r="AP77" s="506" t="str">
        <f>IF(Sheet1!A123=TRUE,"✔","")</f>
        <v/>
      </c>
      <c r="AQ77" s="513"/>
      <c r="AR77" s="513"/>
      <c r="AS77" s="507"/>
      <c r="AT77" s="101" t="s">
        <v>342</v>
      </c>
      <c r="AU77" s="37"/>
      <c r="AV77" s="37"/>
      <c r="AW77" s="37"/>
      <c r="AX77" s="37"/>
      <c r="AY77" s="37"/>
      <c r="AZ77" s="37"/>
      <c r="BA77" s="37"/>
      <c r="BB77" s="37"/>
      <c r="BC77" s="37"/>
      <c r="BD77" s="11" t="s">
        <v>307</v>
      </c>
      <c r="BE77" s="733" t="str">
        <f>IF(入力シート!E123="","",入力シート!E123)</f>
        <v/>
      </c>
      <c r="BF77" s="733"/>
      <c r="BG77" s="733"/>
      <c r="BH77" s="733"/>
      <c r="BI77" s="733"/>
      <c r="BJ77" s="733"/>
      <c r="BK77" s="733"/>
      <c r="BL77" s="733"/>
      <c r="BM77" s="733"/>
      <c r="BN77" s="733"/>
      <c r="BO77" s="733"/>
      <c r="BP77" s="733"/>
      <c r="BQ77" s="733"/>
      <c r="BR77" s="733"/>
      <c r="BS77" s="733"/>
      <c r="BT77" s="733"/>
      <c r="BU77" s="733"/>
      <c r="BV77" s="733"/>
      <c r="BW77" s="733"/>
      <c r="BX77" s="733"/>
      <c r="BY77" s="733"/>
      <c r="BZ77" s="11" t="s">
        <v>308</v>
      </c>
      <c r="CA77" s="7"/>
      <c r="CB77" s="7"/>
      <c r="CC77" s="7"/>
      <c r="CD77" s="7"/>
      <c r="CE77" s="11"/>
      <c r="CF77" s="506" t="str">
        <f>IF(Sheet1!A124=TRUE,"✔","")</f>
        <v/>
      </c>
      <c r="CG77" s="507"/>
      <c r="CH77" s="101" t="s">
        <v>344</v>
      </c>
      <c r="CI77" s="7"/>
      <c r="CJ77" s="7"/>
      <c r="CK77" s="7"/>
      <c r="CL77" s="7"/>
      <c r="CM77" s="7"/>
      <c r="CN77" s="7"/>
      <c r="CO77" s="7"/>
      <c r="CP77" s="7"/>
      <c r="CQ77" s="7"/>
      <c r="CR77" s="7"/>
      <c r="CS77" s="7"/>
      <c r="CT77" s="7"/>
      <c r="CU77" s="7"/>
      <c r="CV77" s="7"/>
      <c r="CW77" s="7"/>
      <c r="CX77" s="7"/>
      <c r="CY77" s="7" t="s">
        <v>307</v>
      </c>
      <c r="CZ77" s="680" t="str">
        <f>IF(入力シート!E124="","",入力シート!E124)</f>
        <v/>
      </c>
      <c r="DA77" s="680"/>
      <c r="DB77" s="680"/>
      <c r="DC77" s="680"/>
      <c r="DD77" s="680"/>
      <c r="DE77" s="680"/>
      <c r="DF77" s="680"/>
      <c r="DG77" s="680"/>
      <c r="DH77" s="680"/>
      <c r="DI77" s="680"/>
      <c r="DJ77" s="680"/>
      <c r="DK77" s="680"/>
      <c r="DL77" s="680"/>
      <c r="DM77" s="680"/>
      <c r="DN77" s="680"/>
      <c r="DO77" s="680"/>
      <c r="DP77" s="680"/>
      <c r="DQ77" s="680"/>
      <c r="DR77" s="680"/>
      <c r="DS77" s="680"/>
      <c r="DT77" s="680"/>
      <c r="DU77" s="680"/>
      <c r="DV77" s="680"/>
      <c r="DW77" s="680"/>
      <c r="DX77" s="680"/>
      <c r="DY77" s="680"/>
      <c r="DZ77" s="680"/>
      <c r="EA77" s="680"/>
      <c r="EB77" s="680"/>
      <c r="EC77" s="680"/>
      <c r="ED77" s="680"/>
      <c r="EE77" s="680"/>
      <c r="EF77" s="680"/>
      <c r="EG77" s="680"/>
      <c r="EH77" s="680"/>
      <c r="EI77" s="680"/>
      <c r="EJ77" s="680"/>
      <c r="EK77" s="680"/>
      <c r="EL77" s="680"/>
      <c r="EM77" s="104"/>
      <c r="EN77" s="7" t="s">
        <v>308</v>
      </c>
      <c r="EO77" s="7"/>
      <c r="ER77" s="14"/>
    </row>
    <row r="78" spans="2:148" ht="4.5" customHeight="1">
      <c r="B78" s="122"/>
      <c r="C78" s="7"/>
      <c r="D78" s="226"/>
      <c r="E78" s="226"/>
      <c r="F78" s="669"/>
      <c r="G78" s="669"/>
      <c r="H78" s="669"/>
      <c r="I78" s="7"/>
      <c r="J78" s="234"/>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7"/>
      <c r="AM78" s="7"/>
      <c r="AN78" s="7"/>
      <c r="AO78" s="7"/>
      <c r="AP78" s="226"/>
      <c r="AQ78" s="226"/>
      <c r="AR78" s="226"/>
      <c r="AS78" s="226"/>
      <c r="AT78" s="37"/>
      <c r="AU78" s="37"/>
      <c r="AV78" s="37"/>
      <c r="AW78" s="37"/>
      <c r="AX78" s="37"/>
      <c r="AY78" s="37"/>
      <c r="AZ78" s="37"/>
      <c r="BA78" s="37"/>
      <c r="BB78" s="37"/>
      <c r="BC78" s="37"/>
      <c r="BD78" s="11"/>
      <c r="BE78" s="235"/>
      <c r="BF78" s="235"/>
      <c r="BG78" s="235"/>
      <c r="BH78" s="235"/>
      <c r="BI78" s="235"/>
      <c r="BJ78" s="235"/>
      <c r="BK78" s="235"/>
      <c r="BL78" s="235"/>
      <c r="BM78" s="235"/>
      <c r="BN78" s="235"/>
      <c r="BO78" s="235"/>
      <c r="BP78" s="235"/>
      <c r="BQ78" s="235"/>
      <c r="BR78" s="235"/>
      <c r="BS78" s="235"/>
      <c r="BT78" s="235"/>
      <c r="BU78" s="235"/>
      <c r="BV78" s="235"/>
      <c r="BW78" s="235"/>
      <c r="BX78" s="235"/>
      <c r="BY78" s="235"/>
      <c r="BZ78" s="11"/>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R78" s="14"/>
    </row>
    <row r="79" spans="2:148" ht="11.25" customHeight="1">
      <c r="B79" s="122"/>
      <c r="C79" s="7"/>
      <c r="D79" s="670" t="str">
        <f>IF(Sheet1!A125=TRUE,"✔","")</f>
        <v/>
      </c>
      <c r="E79" s="670"/>
      <c r="F79" s="632" t="s">
        <v>331</v>
      </c>
      <c r="G79" s="629"/>
      <c r="H79" s="629"/>
      <c r="I79" s="97" t="s">
        <v>341</v>
      </c>
      <c r="J79" s="680" t="str">
        <f>IF(入力シート!E125="","",入力シート!E125)</f>
        <v/>
      </c>
      <c r="K79" s="680"/>
      <c r="L79" s="680"/>
      <c r="M79" s="680"/>
      <c r="N79" s="680"/>
      <c r="O79" s="680"/>
      <c r="P79" s="680"/>
      <c r="Q79" s="680"/>
      <c r="R79" s="680"/>
      <c r="S79" s="680"/>
      <c r="T79" s="680"/>
      <c r="U79" s="680"/>
      <c r="V79" s="680"/>
      <c r="W79" s="680"/>
      <c r="X79" s="680"/>
      <c r="Y79" s="680"/>
      <c r="Z79" s="680"/>
      <c r="AA79" s="680"/>
      <c r="AB79" s="680"/>
      <c r="AC79" s="680"/>
      <c r="AD79" s="680"/>
      <c r="AE79" s="680"/>
      <c r="AF79" s="680"/>
      <c r="AG79" s="680"/>
      <c r="AH79" s="680"/>
      <c r="AI79" s="680"/>
      <c r="AJ79" s="680"/>
      <c r="AK79" s="680"/>
      <c r="AL79" s="7" t="s">
        <v>308</v>
      </c>
      <c r="AM79" s="7"/>
      <c r="AN79" s="7"/>
      <c r="AO79" s="7"/>
      <c r="AP79" s="683" t="str">
        <f>IF(Sheet1!A126=TRUE,"✔","")</f>
        <v/>
      </c>
      <c r="AQ79" s="684"/>
      <c r="AR79" s="684"/>
      <c r="AS79" s="685"/>
      <c r="AT79" s="101" t="s">
        <v>343</v>
      </c>
      <c r="AU79" s="37"/>
      <c r="AV79" s="37"/>
      <c r="AW79" s="37"/>
      <c r="AX79" s="37"/>
      <c r="AY79" s="37"/>
      <c r="AZ79" s="37"/>
      <c r="BA79" s="37"/>
      <c r="BB79" s="37"/>
      <c r="BC79" s="37"/>
      <c r="BD79" s="11" t="s">
        <v>307</v>
      </c>
      <c r="BE79" s="680" t="str">
        <f>IF(入力シート!E126="","",入力シート!E126)</f>
        <v/>
      </c>
      <c r="BF79" s="680"/>
      <c r="BG79" s="680"/>
      <c r="BH79" s="680"/>
      <c r="BI79" s="680"/>
      <c r="BJ79" s="680"/>
      <c r="BK79" s="680"/>
      <c r="BL79" s="680"/>
      <c r="BM79" s="680"/>
      <c r="BN79" s="680"/>
      <c r="BO79" s="680"/>
      <c r="BP79" s="680"/>
      <c r="BQ79" s="680"/>
      <c r="BR79" s="680"/>
      <c r="BS79" s="680"/>
      <c r="BT79" s="680"/>
      <c r="BU79" s="680"/>
      <c r="BV79" s="680"/>
      <c r="BW79" s="680"/>
      <c r="BX79" s="680"/>
      <c r="BY79" s="680"/>
      <c r="BZ79" s="11" t="s">
        <v>308</v>
      </c>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R79" s="14"/>
    </row>
    <row r="80" spans="2:148" ht="4.5" customHeight="1">
      <c r="B80" s="122"/>
      <c r="C80" s="7"/>
      <c r="D80" s="226" t="s">
        <v>382</v>
      </c>
      <c r="E80" s="227"/>
      <c r="F80" s="669"/>
      <c r="G80" s="669"/>
      <c r="H80" s="669"/>
      <c r="I80" s="7"/>
      <c r="J80" s="234"/>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R80" s="14"/>
    </row>
    <row r="81" spans="2:148" ht="11.25" customHeight="1">
      <c r="B81" s="122"/>
      <c r="C81" s="7"/>
      <c r="D81" s="671" t="str">
        <f>IF(Sheet1!A127=TRUE,"✔","")</f>
        <v/>
      </c>
      <c r="E81" s="671"/>
      <c r="F81" s="632" t="s">
        <v>332</v>
      </c>
      <c r="G81" s="629"/>
      <c r="H81" s="629"/>
      <c r="I81" s="97" t="s">
        <v>341</v>
      </c>
      <c r="J81" s="7"/>
      <c r="K81" s="680" t="str">
        <f>IF(入力シート!E127="","",入力シート!E127)</f>
        <v/>
      </c>
      <c r="L81" s="680"/>
      <c r="M81" s="680"/>
      <c r="N81" s="680"/>
      <c r="O81" s="680"/>
      <c r="P81" s="680"/>
      <c r="Q81" s="680"/>
      <c r="R81" s="680"/>
      <c r="S81" s="680"/>
      <c r="T81" s="680"/>
      <c r="U81" s="680"/>
      <c r="V81" s="680"/>
      <c r="W81" s="680"/>
      <c r="X81" s="680"/>
      <c r="Y81" s="680"/>
      <c r="Z81" s="680"/>
      <c r="AA81" s="680"/>
      <c r="AB81" s="680"/>
      <c r="AC81" s="680"/>
      <c r="AD81" s="680"/>
      <c r="AE81" s="680"/>
      <c r="AF81" s="680"/>
      <c r="AG81" s="680"/>
      <c r="AH81" s="680"/>
      <c r="AI81" s="680"/>
      <c r="AJ81" s="680"/>
      <c r="AK81" s="680"/>
      <c r="AL81" s="680"/>
      <c r="AM81" s="680"/>
      <c r="AN81" s="680"/>
      <c r="AO81" s="680"/>
      <c r="AP81" s="680"/>
      <c r="AQ81" s="680"/>
      <c r="AR81" s="680"/>
      <c r="AS81" s="680"/>
      <c r="AT81" s="680"/>
      <c r="AU81" s="680"/>
      <c r="AV81" s="680"/>
      <c r="AW81" s="680"/>
      <c r="AX81" s="680"/>
      <c r="AY81" s="680"/>
      <c r="AZ81" s="680"/>
      <c r="BA81" s="680"/>
      <c r="BB81" s="680"/>
      <c r="BC81" s="680"/>
      <c r="BD81" s="680"/>
      <c r="BE81" s="680"/>
      <c r="BF81" s="680"/>
      <c r="BG81" s="680"/>
      <c r="BH81" s="680"/>
      <c r="BI81" s="680"/>
      <c r="BJ81" s="680"/>
      <c r="BK81" s="680"/>
      <c r="BL81" s="680"/>
      <c r="BM81" s="680"/>
      <c r="BN81" s="680"/>
      <c r="BO81" s="680"/>
      <c r="BP81" s="680"/>
      <c r="BQ81" s="680"/>
      <c r="BR81" s="680"/>
      <c r="BS81" s="680"/>
      <c r="BT81" s="680"/>
      <c r="BU81" s="680"/>
      <c r="BV81" s="680"/>
      <c r="BW81" s="680"/>
      <c r="BX81" s="680"/>
      <c r="BY81" s="680"/>
      <c r="BZ81" s="680"/>
      <c r="CA81" s="680"/>
      <c r="CB81" s="680"/>
      <c r="CC81" s="680"/>
      <c r="CD81" s="680"/>
      <c r="CE81" s="680"/>
      <c r="CF81" s="680"/>
      <c r="CG81" s="130" t="s">
        <v>381</v>
      </c>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506" t="str">
        <f>IF(Sheet1!A128=TRUE,"✔","")</f>
        <v/>
      </c>
      <c r="DI81" s="513"/>
      <c r="DJ81" s="513"/>
      <c r="DK81" s="513"/>
      <c r="DL81" s="507"/>
      <c r="DM81" s="97" t="s">
        <v>335</v>
      </c>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R81" s="14"/>
    </row>
    <row r="82" spans="2:148" ht="4.5" customHeight="1" thickBot="1">
      <c r="B82" s="122"/>
      <c r="C82" s="8"/>
      <c r="D82" s="228"/>
      <c r="E82" s="228"/>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10"/>
    </row>
    <row r="83" spans="2:148" s="36" customFormat="1" ht="12" customHeight="1">
      <c r="B83" s="133"/>
      <c r="C83" s="115" t="s">
        <v>346</v>
      </c>
      <c r="D83" s="229"/>
      <c r="E83" s="229"/>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7"/>
      <c r="CV83" s="37"/>
      <c r="CW83" s="37"/>
      <c r="CX83" s="37"/>
      <c r="CY83" s="37"/>
      <c r="CZ83" s="37"/>
      <c r="DA83" s="37"/>
      <c r="DB83" s="37"/>
      <c r="DC83" s="37"/>
      <c r="DD83" s="37"/>
      <c r="DE83" s="37"/>
      <c r="DF83" s="37"/>
      <c r="DG83" s="37"/>
      <c r="DH83" s="37"/>
      <c r="DI83" s="37"/>
      <c r="DJ83" s="37"/>
      <c r="DK83" s="37"/>
      <c r="DL83" s="37"/>
      <c r="DM83" s="37"/>
      <c r="DN83" s="37"/>
      <c r="DO83" s="37"/>
      <c r="DP83" s="37"/>
      <c r="DQ83" s="37"/>
      <c r="DR83" s="37"/>
      <c r="DS83" s="37"/>
      <c r="DT83" s="37"/>
      <c r="DU83" s="37"/>
      <c r="DV83" s="37"/>
      <c r="DW83" s="37"/>
      <c r="DX83" s="37"/>
      <c r="DY83" s="37"/>
      <c r="DZ83" s="37"/>
      <c r="EA83" s="37"/>
      <c r="EB83" s="37"/>
      <c r="EC83" s="37"/>
      <c r="ED83" s="37"/>
      <c r="EE83" s="37"/>
      <c r="EF83" s="37"/>
      <c r="EG83" s="37"/>
      <c r="EH83" s="37"/>
      <c r="EI83" s="37"/>
      <c r="EJ83" s="37"/>
      <c r="EK83" s="37"/>
      <c r="EL83" s="37"/>
      <c r="EM83" s="37"/>
      <c r="EN83" s="37"/>
      <c r="EO83" s="37"/>
      <c r="ER83" s="67"/>
    </row>
    <row r="84" spans="2:148" ht="2.25" customHeight="1">
      <c r="B84" s="122"/>
      <c r="C84" s="7"/>
      <c r="D84" s="227"/>
      <c r="E84" s="227"/>
      <c r="F84" s="7"/>
      <c r="G84" s="24"/>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R84" s="14"/>
    </row>
    <row r="85" spans="2:148" ht="11.25" customHeight="1">
      <c r="B85" s="122"/>
      <c r="C85" s="7"/>
      <c r="D85" s="671" t="str">
        <f>IF(Sheet1!A129=TRUE,"✔","")</f>
        <v/>
      </c>
      <c r="E85" s="671"/>
      <c r="F85" s="131"/>
      <c r="G85" s="81" t="s">
        <v>92</v>
      </c>
      <c r="H85" s="7"/>
      <c r="I85" s="7"/>
      <c r="J85" s="7"/>
      <c r="K85" s="7"/>
      <c r="L85" s="7"/>
      <c r="M85" s="7"/>
      <c r="N85" s="7"/>
      <c r="O85" s="7"/>
      <c r="P85" s="7"/>
      <c r="Q85" s="506" t="str">
        <f>IF(Sheet1!B129=TRUE,"✔","")</f>
        <v/>
      </c>
      <c r="R85" s="513"/>
      <c r="S85" s="513"/>
      <c r="T85" s="507"/>
      <c r="U85" s="97" t="s">
        <v>336</v>
      </c>
      <c r="V85" s="7"/>
      <c r="W85" s="7"/>
      <c r="X85" s="7"/>
      <c r="Y85" s="7" t="s">
        <v>399</v>
      </c>
      <c r="Z85" s="7"/>
      <c r="AA85" s="667" t="str">
        <f>IF(入力シート!D130="","",入力シート!D130)</f>
        <v/>
      </c>
      <c r="AB85" s="667"/>
      <c r="AC85" s="667"/>
      <c r="AD85" s="667"/>
      <c r="AE85" s="667"/>
      <c r="AF85" s="667"/>
      <c r="AG85" s="667"/>
      <c r="AH85" s="667"/>
      <c r="AI85" s="667"/>
      <c r="AJ85" s="667"/>
      <c r="AK85" s="667"/>
      <c r="AL85" s="667"/>
      <c r="AM85" s="667"/>
      <c r="AN85" s="667"/>
      <c r="AO85" s="667"/>
      <c r="AP85" s="667"/>
      <c r="AQ85" s="667"/>
      <c r="AR85" s="667"/>
      <c r="AS85" s="667"/>
      <c r="AT85" s="667"/>
      <c r="AU85" s="667"/>
      <c r="AV85" s="667"/>
      <c r="AW85" s="667"/>
      <c r="AX85" s="667"/>
      <c r="AY85" s="667"/>
      <c r="AZ85" s="667"/>
      <c r="BA85" s="667"/>
      <c r="BB85" s="667"/>
      <c r="BC85" s="667"/>
      <c r="BD85" s="667"/>
      <c r="BE85" s="667"/>
      <c r="BF85" s="667"/>
      <c r="BG85" s="667"/>
      <c r="BH85" s="667"/>
      <c r="BI85" s="667"/>
      <c r="BJ85" s="667"/>
      <c r="BK85" s="667"/>
      <c r="BL85" s="667"/>
      <c r="BM85" s="667"/>
      <c r="BN85" s="667"/>
      <c r="BO85" s="667"/>
      <c r="BP85" s="667"/>
      <c r="BQ85" s="667"/>
      <c r="BR85" s="667"/>
      <c r="BS85" s="667"/>
      <c r="BT85" s="667"/>
      <c r="BU85" s="667"/>
      <c r="BV85" s="667"/>
      <c r="BW85" s="667"/>
      <c r="BX85" s="667"/>
      <c r="BY85" s="667"/>
      <c r="BZ85" s="667"/>
      <c r="CA85" s="667"/>
      <c r="CB85" s="667"/>
      <c r="CC85" s="667"/>
      <c r="CD85" s="667"/>
      <c r="CE85" s="667"/>
      <c r="CF85" s="667"/>
      <c r="CG85" s="667"/>
      <c r="CH85" s="667"/>
      <c r="CI85" s="667"/>
      <c r="CJ85" s="667"/>
      <c r="CK85" s="667"/>
      <c r="CL85" s="667"/>
      <c r="CM85" s="667"/>
      <c r="CN85" s="7" t="s">
        <v>423</v>
      </c>
      <c r="CO85" s="7"/>
      <c r="CP85" s="7"/>
      <c r="CQ85" s="7"/>
      <c r="CR85" s="7"/>
      <c r="CS85" s="7"/>
      <c r="CT85" s="7"/>
      <c r="CU85" s="7"/>
      <c r="CV85" s="7"/>
      <c r="CW85" s="7"/>
      <c r="CX85" s="7"/>
      <c r="CY85" s="506" t="str">
        <f>IF(Sheet1!C129=TRUE,"✔","")</f>
        <v/>
      </c>
      <c r="CZ85" s="513"/>
      <c r="DA85" s="507"/>
      <c r="DB85" s="97" t="s">
        <v>347</v>
      </c>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R85" s="14"/>
    </row>
    <row r="86" spans="2:148" ht="5.25" customHeight="1" thickBot="1">
      <c r="B86" s="123"/>
      <c r="C86" s="9"/>
      <c r="D86" s="9"/>
      <c r="E86" s="9"/>
      <c r="F86" s="9"/>
      <c r="G86" s="25"/>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10"/>
    </row>
    <row r="87" spans="2:148" s="5" customFormat="1" ht="12" customHeight="1">
      <c r="B87" s="716" t="s">
        <v>357</v>
      </c>
      <c r="C87" s="676" t="s">
        <v>349</v>
      </c>
      <c r="D87" s="677"/>
      <c r="E87" s="677"/>
      <c r="F87" s="677"/>
      <c r="G87" s="677"/>
      <c r="H87" s="677"/>
      <c r="I87" s="677"/>
      <c r="J87" s="677"/>
      <c r="K87" s="677"/>
      <c r="L87" s="677"/>
      <c r="M87" s="677"/>
      <c r="N87" s="677"/>
      <c r="O87" s="677"/>
      <c r="P87" s="677"/>
      <c r="Q87" s="677"/>
      <c r="R87" s="677"/>
      <c r="S87" s="677"/>
      <c r="T87" s="677"/>
      <c r="U87" s="677"/>
      <c r="V87" s="677"/>
      <c r="W87" s="677"/>
      <c r="X87" s="677"/>
      <c r="Y87" s="677"/>
      <c r="Z87" s="677"/>
      <c r="AA87" s="677"/>
      <c r="AB87" s="677"/>
      <c r="AC87" s="677"/>
      <c r="AD87" s="677"/>
      <c r="AE87" s="677"/>
      <c r="AF87" s="677"/>
      <c r="AG87" s="677"/>
      <c r="AH87" s="677"/>
      <c r="AI87" s="677"/>
      <c r="AJ87" s="677"/>
      <c r="AK87" s="677"/>
      <c r="AL87" s="677"/>
      <c r="AM87" s="677"/>
      <c r="AN87" s="677"/>
      <c r="AO87" s="677"/>
      <c r="AP87" s="677"/>
      <c r="AQ87" s="677"/>
      <c r="AR87" s="677"/>
      <c r="AS87" s="677"/>
      <c r="AT87" s="677"/>
      <c r="AU87" s="677"/>
      <c r="AV87" s="677"/>
      <c r="AW87" s="677"/>
      <c r="AX87" s="677"/>
      <c r="AY87" s="677"/>
      <c r="AZ87" s="677"/>
      <c r="BA87" s="677"/>
      <c r="BB87" s="677"/>
      <c r="BC87" s="677"/>
      <c r="BD87" s="677"/>
      <c r="BE87" s="677"/>
      <c r="BF87" s="677"/>
      <c r="BG87" s="677"/>
      <c r="BH87" s="677"/>
      <c r="BI87" s="677"/>
      <c r="BJ87" s="677"/>
      <c r="BK87" s="677"/>
      <c r="BL87" s="677"/>
      <c r="BM87" s="677"/>
      <c r="BN87" s="677"/>
      <c r="BO87" s="677"/>
      <c r="BP87" s="677"/>
      <c r="BQ87" s="677"/>
      <c r="BR87" s="677"/>
      <c r="BS87" s="677"/>
      <c r="BT87" s="677"/>
      <c r="BU87" s="677"/>
      <c r="BV87" s="677"/>
      <c r="BW87" s="677"/>
      <c r="BX87" s="677"/>
      <c r="BY87" s="677"/>
      <c r="BZ87" s="677"/>
      <c r="CA87" s="677"/>
      <c r="CB87" s="677"/>
      <c r="CC87" s="677"/>
      <c r="CD87" s="677"/>
      <c r="CE87" s="677"/>
      <c r="CF87" s="677"/>
      <c r="CG87" s="677"/>
      <c r="CH87" s="677"/>
      <c r="CI87" s="677"/>
      <c r="CJ87" s="677"/>
      <c r="CK87" s="677"/>
      <c r="CL87" s="677"/>
      <c r="CM87" s="677"/>
      <c r="CN87" s="677"/>
      <c r="CO87" s="677"/>
      <c r="CP87" s="677"/>
      <c r="CQ87" s="677"/>
      <c r="CR87" s="677"/>
      <c r="CS87" s="677"/>
      <c r="CT87" s="677"/>
      <c r="CU87" s="677"/>
      <c r="CV87" s="677"/>
      <c r="CW87" s="677"/>
      <c r="CX87" s="677"/>
      <c r="CY87" s="677"/>
      <c r="CZ87" s="677"/>
      <c r="DA87" s="677"/>
      <c r="DB87" s="677"/>
      <c r="DC87" s="677"/>
      <c r="DD87" s="677"/>
      <c r="DE87" s="677"/>
      <c r="DF87" s="677"/>
      <c r="DG87" s="677"/>
      <c r="DH87" s="677"/>
      <c r="DI87" s="677"/>
      <c r="DJ87" s="677"/>
      <c r="DK87" s="677"/>
      <c r="DL87" s="677"/>
      <c r="DM87" s="677"/>
      <c r="DN87" s="677"/>
      <c r="DO87" s="677"/>
      <c r="DP87" s="677"/>
      <c r="DQ87" s="677"/>
      <c r="DR87" s="677"/>
      <c r="DS87" s="677"/>
      <c r="DT87" s="677"/>
      <c r="DU87" s="677"/>
      <c r="DV87" s="677"/>
      <c r="DW87" s="677"/>
      <c r="DX87" s="677"/>
      <c r="DY87" s="677"/>
      <c r="DZ87" s="677"/>
      <c r="EA87" s="677"/>
      <c r="EB87" s="677"/>
      <c r="EC87" s="677"/>
      <c r="ED87" s="677"/>
      <c r="EE87" s="677"/>
      <c r="EF87" s="677"/>
      <c r="EG87" s="677"/>
      <c r="EH87" s="677"/>
      <c r="EI87" s="677"/>
      <c r="EJ87" s="677"/>
      <c r="EK87" s="677"/>
      <c r="EL87" s="677"/>
      <c r="EM87" s="677"/>
      <c r="EN87" s="677"/>
      <c r="EO87" s="677"/>
      <c r="EP87" s="677"/>
      <c r="EQ87" s="677"/>
      <c r="ER87" s="109"/>
    </row>
    <row r="88" spans="2:148" s="5" customFormat="1" ht="9" customHeight="1">
      <c r="B88" s="717"/>
      <c r="C88" s="674" t="s">
        <v>348</v>
      </c>
      <c r="D88" s="675"/>
      <c r="E88" s="675"/>
      <c r="F88" s="675"/>
      <c r="G88" s="675"/>
      <c r="H88" s="675"/>
      <c r="I88" s="675"/>
      <c r="J88" s="675"/>
      <c r="K88" s="675"/>
      <c r="L88" s="675"/>
      <c r="M88" s="675"/>
      <c r="N88" s="675"/>
      <c r="O88" s="675"/>
      <c r="P88" s="675"/>
      <c r="Q88" s="675"/>
      <c r="R88" s="675"/>
      <c r="S88" s="675"/>
      <c r="T88" s="675"/>
      <c r="U88" s="675"/>
      <c r="V88" s="675"/>
      <c r="W88" s="675"/>
      <c r="X88" s="675"/>
      <c r="Y88" s="675"/>
      <c r="Z88" s="675"/>
      <c r="AA88" s="675"/>
      <c r="AB88" s="675"/>
      <c r="AC88" s="675"/>
      <c r="AD88" s="675"/>
      <c r="AE88" s="675"/>
      <c r="AF88" s="675"/>
      <c r="AG88" s="675"/>
      <c r="AH88" s="675"/>
      <c r="AI88" s="675"/>
      <c r="AJ88" s="675"/>
      <c r="AK88" s="675"/>
      <c r="AL88" s="675"/>
      <c r="AM88" s="675"/>
      <c r="AN88" s="675"/>
      <c r="AO88" s="675"/>
      <c r="AP88" s="675"/>
      <c r="AQ88" s="675"/>
      <c r="AR88" s="675"/>
      <c r="AS88" s="675"/>
      <c r="AT88" s="675"/>
      <c r="AU88" s="675"/>
      <c r="AV88" s="675"/>
      <c r="AW88" s="675"/>
      <c r="AX88" s="675"/>
      <c r="AY88" s="675"/>
      <c r="AZ88" s="675"/>
      <c r="BA88" s="675"/>
      <c r="BB88" s="675"/>
      <c r="BC88" s="675"/>
      <c r="BD88" s="675"/>
      <c r="BE88" s="675"/>
      <c r="BF88" s="675"/>
      <c r="BG88" s="675"/>
      <c r="BH88" s="675"/>
      <c r="BI88" s="675"/>
      <c r="BJ88" s="675"/>
      <c r="BK88" s="675"/>
      <c r="BL88" s="675"/>
      <c r="BM88" s="675"/>
      <c r="BN88" s="675"/>
      <c r="BO88" s="675"/>
      <c r="BP88" s="675"/>
      <c r="BQ88" s="675"/>
      <c r="BR88" s="675"/>
      <c r="BS88" s="675"/>
      <c r="BT88" s="675"/>
      <c r="BU88" s="675"/>
      <c r="BV88" s="675"/>
      <c r="BW88" s="675"/>
      <c r="BX88" s="675"/>
      <c r="BY88" s="675"/>
      <c r="BZ88" s="675"/>
      <c r="CA88" s="675"/>
      <c r="CB88" s="675"/>
      <c r="CC88" s="675"/>
      <c r="CD88" s="675"/>
      <c r="CE88" s="675"/>
      <c r="CF88" s="675"/>
      <c r="CG88" s="675"/>
      <c r="CH88" s="675"/>
      <c r="CI88" s="675"/>
      <c r="CJ88" s="675"/>
      <c r="CK88" s="675"/>
      <c r="CL88" s="675"/>
      <c r="CM88" s="675"/>
      <c r="CN88" s="675"/>
      <c r="CO88" s="675"/>
      <c r="CP88" s="675"/>
      <c r="CQ88" s="675"/>
      <c r="CR88" s="675"/>
      <c r="CS88" s="675"/>
      <c r="CT88" s="675"/>
      <c r="CU88" s="675"/>
      <c r="CV88" s="675"/>
      <c r="CW88" s="675"/>
      <c r="CX88" s="675"/>
      <c r="CY88" s="675"/>
      <c r="CZ88" s="675"/>
      <c r="DA88" s="675"/>
      <c r="DB88" s="675"/>
      <c r="DC88" s="675"/>
      <c r="DD88" s="675"/>
      <c r="DE88" s="675"/>
      <c r="DF88" s="675"/>
      <c r="DG88" s="675"/>
      <c r="DH88" s="675"/>
      <c r="DI88" s="675"/>
      <c r="DJ88" s="675"/>
      <c r="DK88" s="675"/>
      <c r="DL88" s="675"/>
      <c r="DM88" s="675"/>
      <c r="DN88" s="675"/>
      <c r="DO88" s="675"/>
      <c r="DP88" s="675"/>
      <c r="DQ88" s="675"/>
      <c r="DR88" s="675"/>
      <c r="DS88" s="675"/>
      <c r="DT88" s="675"/>
      <c r="DU88" s="675"/>
      <c r="DV88" s="675"/>
      <c r="DW88" s="675"/>
      <c r="DX88" s="675"/>
      <c r="DY88" s="675"/>
      <c r="DZ88" s="675"/>
      <c r="EA88" s="675"/>
      <c r="EB88" s="675"/>
      <c r="EC88" s="675"/>
      <c r="ED88" s="247"/>
      <c r="EE88" s="247"/>
      <c r="EF88" s="247"/>
      <c r="EG88" s="247"/>
      <c r="EH88" s="247"/>
      <c r="EI88" s="247"/>
      <c r="EJ88" s="247"/>
      <c r="EK88" s="248"/>
      <c r="EL88" s="248"/>
      <c r="EM88" s="248"/>
      <c r="EN88" s="248"/>
      <c r="EO88" s="248"/>
      <c r="EP88" s="249"/>
      <c r="EQ88" s="250"/>
      <c r="ER88" s="110"/>
    </row>
    <row r="89" spans="2:148" s="5" customFormat="1" ht="10.5" customHeight="1">
      <c r="B89" s="717"/>
      <c r="C89" s="672" t="s">
        <v>350</v>
      </c>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673"/>
      <c r="AM89" s="673"/>
      <c r="AN89" s="673"/>
      <c r="AO89" s="673"/>
      <c r="AP89" s="673"/>
      <c r="AQ89" s="673"/>
      <c r="AR89" s="673"/>
      <c r="AS89" s="673"/>
      <c r="AT89" s="673"/>
      <c r="AU89" s="673"/>
      <c r="AV89" s="673"/>
      <c r="AW89" s="673"/>
      <c r="AX89" s="673"/>
      <c r="AY89" s="673"/>
      <c r="AZ89" s="673"/>
      <c r="BA89" s="673"/>
      <c r="BB89" s="673"/>
      <c r="BC89" s="673"/>
      <c r="BD89" s="673"/>
      <c r="BE89" s="673"/>
      <c r="BF89" s="673"/>
      <c r="BG89" s="673"/>
      <c r="BH89" s="673"/>
      <c r="BI89" s="673"/>
      <c r="BJ89" s="673"/>
      <c r="BK89" s="673"/>
      <c r="BL89" s="673"/>
      <c r="BM89" s="673"/>
      <c r="BN89" s="673"/>
      <c r="BO89" s="673"/>
      <c r="BP89" s="673"/>
      <c r="BQ89" s="673"/>
      <c r="BR89" s="673"/>
      <c r="BS89" s="673"/>
      <c r="BT89" s="673"/>
      <c r="BU89" s="673"/>
      <c r="BV89" s="673"/>
      <c r="BW89" s="673"/>
      <c r="BX89" s="673"/>
      <c r="BY89" s="673"/>
      <c r="BZ89" s="673"/>
      <c r="CA89" s="673"/>
      <c r="CB89" s="673"/>
      <c r="CC89" s="673"/>
      <c r="CD89" s="673"/>
      <c r="CE89" s="673"/>
      <c r="CF89" s="673"/>
      <c r="CG89" s="673"/>
      <c r="CH89" s="673"/>
      <c r="CI89" s="673"/>
      <c r="CJ89" s="673"/>
      <c r="CK89" s="673"/>
      <c r="CL89" s="673"/>
      <c r="CM89" s="673"/>
      <c r="CN89" s="673"/>
      <c r="CO89" s="673"/>
      <c r="CP89" s="673"/>
      <c r="CQ89" s="673"/>
      <c r="CR89" s="673"/>
      <c r="CS89" s="673"/>
      <c r="CT89" s="673"/>
      <c r="CU89" s="673"/>
      <c r="CV89" s="673"/>
      <c r="CW89" s="673"/>
      <c r="CX89" s="673"/>
      <c r="CY89" s="673"/>
      <c r="CZ89" s="673"/>
      <c r="DA89" s="673"/>
      <c r="DB89" s="673"/>
      <c r="DC89" s="673"/>
      <c r="DD89" s="673"/>
      <c r="DE89" s="673"/>
      <c r="DF89" s="673"/>
      <c r="DG89" s="673"/>
      <c r="DH89" s="673"/>
      <c r="DI89" s="673"/>
      <c r="DJ89" s="673"/>
      <c r="DK89" s="673"/>
      <c r="DL89" s="673"/>
      <c r="DM89" s="673"/>
      <c r="DN89" s="673"/>
      <c r="DO89" s="673"/>
      <c r="DP89" s="673"/>
      <c r="DQ89" s="673"/>
      <c r="DR89" s="673"/>
      <c r="DS89" s="673"/>
      <c r="DT89" s="673"/>
      <c r="DU89" s="673"/>
      <c r="DV89" s="673"/>
      <c r="DW89" s="673"/>
      <c r="DX89" s="673"/>
      <c r="DY89" s="673"/>
      <c r="DZ89" s="673"/>
      <c r="EA89" s="673"/>
      <c r="EB89" s="673"/>
      <c r="EC89" s="673"/>
      <c r="ED89" s="673"/>
      <c r="EE89" s="673"/>
      <c r="EF89" s="673"/>
      <c r="EG89" s="673"/>
      <c r="EH89" s="673"/>
      <c r="EI89" s="673"/>
      <c r="EJ89" s="673"/>
      <c r="EK89" s="673"/>
      <c r="EL89" s="673"/>
      <c r="EM89" s="673"/>
      <c r="EN89" s="245"/>
      <c r="EO89" s="245"/>
      <c r="EP89" s="245"/>
      <c r="EQ89" s="246"/>
      <c r="ER89" s="110"/>
    </row>
    <row r="90" spans="2:148" ht="7.5" customHeight="1">
      <c r="B90" s="71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R90" s="14"/>
    </row>
    <row r="91" spans="2:148">
      <c r="B91" s="717"/>
      <c r="C91" s="7"/>
      <c r="D91" s="7"/>
      <c r="E91" s="668" t="str">
        <f>IF(入力シート!D131="","",入力シート!D131)</f>
        <v/>
      </c>
      <c r="F91" s="668"/>
      <c r="G91" s="668"/>
      <c r="H91" s="668"/>
      <c r="I91" s="668"/>
      <c r="J91" s="668"/>
      <c r="K91" s="668"/>
      <c r="L91" s="668"/>
      <c r="M91" s="668"/>
      <c r="N91" s="668"/>
      <c r="O91" s="668"/>
      <c r="P91" s="668"/>
      <c r="Q91" s="668"/>
      <c r="R91" s="668"/>
      <c r="S91" s="668"/>
      <c r="T91" s="668"/>
      <c r="U91" s="668"/>
      <c r="V91" s="668"/>
      <c r="W91" s="668"/>
      <c r="X91" s="668"/>
      <c r="Y91" s="668"/>
      <c r="Z91" s="668"/>
      <c r="AA91" s="668"/>
      <c r="AB91" s="668"/>
      <c r="AC91" s="668"/>
      <c r="AD91" s="668"/>
      <c r="AE91" s="668"/>
      <c r="AF91" s="668"/>
      <c r="AG91" s="668"/>
      <c r="AH91" s="668"/>
      <c r="AI91" s="668"/>
      <c r="AJ91" s="668"/>
      <c r="AK91" s="668"/>
      <c r="AL91" s="668"/>
      <c r="AM91" s="668"/>
      <c r="AN91" s="668"/>
      <c r="AO91" s="668"/>
      <c r="AP91" s="668"/>
      <c r="AQ91" s="668"/>
      <c r="AR91" s="668"/>
      <c r="AS91" s="668"/>
      <c r="AT91" s="668"/>
      <c r="AU91" s="668"/>
      <c r="AV91" s="668"/>
      <c r="AW91" s="668"/>
      <c r="AX91" s="668"/>
      <c r="AY91" s="668"/>
      <c r="AZ91" s="668"/>
      <c r="BA91" s="668"/>
      <c r="BB91" s="668"/>
      <c r="BC91" s="668"/>
      <c r="BD91" s="668"/>
      <c r="BE91" s="668"/>
      <c r="BF91" s="668"/>
      <c r="BG91" s="668"/>
      <c r="BH91" s="668"/>
      <c r="BI91" s="668"/>
      <c r="BJ91" s="668"/>
      <c r="BK91" s="668"/>
      <c r="BL91" s="668"/>
      <c r="BM91" s="668"/>
      <c r="BN91" s="668"/>
      <c r="BO91" s="668"/>
      <c r="BP91" s="668"/>
      <c r="BQ91" s="668"/>
      <c r="BR91" s="668"/>
      <c r="BS91" s="668"/>
      <c r="BT91" s="668"/>
      <c r="BU91" s="668"/>
      <c r="BV91" s="668"/>
      <c r="BW91" s="668"/>
      <c r="BX91" s="668"/>
      <c r="BY91" s="668"/>
      <c r="BZ91" s="668"/>
      <c r="CA91" s="668"/>
      <c r="CB91" s="668"/>
      <c r="CC91" s="668"/>
      <c r="CD91" s="668"/>
      <c r="CE91" s="668"/>
      <c r="CF91" s="668"/>
      <c r="CG91" s="668"/>
      <c r="CH91" s="668"/>
      <c r="CI91" s="668"/>
      <c r="CJ91" s="668"/>
      <c r="CK91" s="668"/>
      <c r="CL91" s="668"/>
      <c r="CM91" s="668"/>
      <c r="CN91" s="668"/>
      <c r="CO91" s="668"/>
      <c r="CP91" s="668"/>
      <c r="CQ91" s="668"/>
      <c r="CR91" s="668"/>
      <c r="CS91" s="668"/>
      <c r="CT91" s="668"/>
      <c r="CU91" s="668"/>
      <c r="CV91" s="668"/>
      <c r="CW91" s="668"/>
      <c r="CX91" s="668"/>
      <c r="CY91" s="668"/>
      <c r="CZ91" s="668"/>
      <c r="DA91" s="668"/>
      <c r="DB91" s="668"/>
      <c r="DC91" s="668"/>
      <c r="DD91" s="668"/>
      <c r="DE91" s="668"/>
      <c r="DF91" s="668"/>
      <c r="DG91" s="668"/>
      <c r="DH91" s="668"/>
      <c r="DI91" s="668"/>
      <c r="DJ91" s="668"/>
      <c r="DK91" s="668"/>
      <c r="DL91" s="668"/>
      <c r="DM91" s="668"/>
      <c r="DN91" s="668"/>
      <c r="DO91" s="668"/>
      <c r="DP91" s="668"/>
      <c r="DQ91" s="668"/>
      <c r="DR91" s="668"/>
      <c r="DS91" s="668"/>
      <c r="DT91" s="668"/>
      <c r="DU91" s="668"/>
      <c r="DV91" s="668"/>
      <c r="DW91" s="668"/>
      <c r="DX91" s="668"/>
      <c r="DY91" s="668"/>
      <c r="DZ91" s="668"/>
      <c r="EA91" s="668"/>
      <c r="EB91" s="668"/>
      <c r="EC91" s="668"/>
      <c r="ED91" s="668"/>
      <c r="EE91" s="668"/>
      <c r="EF91" s="668"/>
      <c r="EG91" s="668"/>
      <c r="EH91" s="668"/>
      <c r="EI91" s="668"/>
      <c r="EJ91" s="668"/>
      <c r="EK91" s="668"/>
      <c r="EL91" s="668"/>
      <c r="EM91" s="668"/>
      <c r="EN91" s="668"/>
      <c r="EO91" s="668"/>
      <c r="EP91" s="668"/>
      <c r="ER91" s="14"/>
    </row>
    <row r="92" spans="2:148" ht="16.5" customHeight="1">
      <c r="B92" s="717"/>
      <c r="C92" s="7"/>
      <c r="D92" s="7"/>
      <c r="E92" s="668"/>
      <c r="F92" s="668"/>
      <c r="G92" s="668"/>
      <c r="H92" s="668"/>
      <c r="I92" s="668"/>
      <c r="J92" s="668"/>
      <c r="K92" s="668"/>
      <c r="L92" s="668"/>
      <c r="M92" s="668"/>
      <c r="N92" s="668"/>
      <c r="O92" s="668"/>
      <c r="P92" s="668"/>
      <c r="Q92" s="668"/>
      <c r="R92" s="668"/>
      <c r="S92" s="668"/>
      <c r="T92" s="668"/>
      <c r="U92" s="668"/>
      <c r="V92" s="668"/>
      <c r="W92" s="668"/>
      <c r="X92" s="668"/>
      <c r="Y92" s="668"/>
      <c r="Z92" s="668"/>
      <c r="AA92" s="668"/>
      <c r="AB92" s="668"/>
      <c r="AC92" s="668"/>
      <c r="AD92" s="668"/>
      <c r="AE92" s="668"/>
      <c r="AF92" s="668"/>
      <c r="AG92" s="668"/>
      <c r="AH92" s="668"/>
      <c r="AI92" s="668"/>
      <c r="AJ92" s="668"/>
      <c r="AK92" s="668"/>
      <c r="AL92" s="668"/>
      <c r="AM92" s="668"/>
      <c r="AN92" s="668"/>
      <c r="AO92" s="668"/>
      <c r="AP92" s="668"/>
      <c r="AQ92" s="668"/>
      <c r="AR92" s="668"/>
      <c r="AS92" s="668"/>
      <c r="AT92" s="668"/>
      <c r="AU92" s="668"/>
      <c r="AV92" s="668"/>
      <c r="AW92" s="668"/>
      <c r="AX92" s="668"/>
      <c r="AY92" s="668"/>
      <c r="AZ92" s="668"/>
      <c r="BA92" s="668"/>
      <c r="BB92" s="668"/>
      <c r="BC92" s="668"/>
      <c r="BD92" s="668"/>
      <c r="BE92" s="668"/>
      <c r="BF92" s="668"/>
      <c r="BG92" s="668"/>
      <c r="BH92" s="668"/>
      <c r="BI92" s="668"/>
      <c r="BJ92" s="668"/>
      <c r="BK92" s="668"/>
      <c r="BL92" s="668"/>
      <c r="BM92" s="668"/>
      <c r="BN92" s="668"/>
      <c r="BO92" s="668"/>
      <c r="BP92" s="668"/>
      <c r="BQ92" s="668"/>
      <c r="BR92" s="668"/>
      <c r="BS92" s="668"/>
      <c r="BT92" s="668"/>
      <c r="BU92" s="668"/>
      <c r="BV92" s="668"/>
      <c r="BW92" s="668"/>
      <c r="BX92" s="668"/>
      <c r="BY92" s="668"/>
      <c r="BZ92" s="668"/>
      <c r="CA92" s="668"/>
      <c r="CB92" s="668"/>
      <c r="CC92" s="668"/>
      <c r="CD92" s="668"/>
      <c r="CE92" s="668"/>
      <c r="CF92" s="668"/>
      <c r="CG92" s="668"/>
      <c r="CH92" s="668"/>
      <c r="CI92" s="668"/>
      <c r="CJ92" s="668"/>
      <c r="CK92" s="668"/>
      <c r="CL92" s="668"/>
      <c r="CM92" s="668"/>
      <c r="CN92" s="668"/>
      <c r="CO92" s="668"/>
      <c r="CP92" s="668"/>
      <c r="CQ92" s="668"/>
      <c r="CR92" s="668"/>
      <c r="CS92" s="668"/>
      <c r="CT92" s="668"/>
      <c r="CU92" s="668"/>
      <c r="CV92" s="668"/>
      <c r="CW92" s="668"/>
      <c r="CX92" s="668"/>
      <c r="CY92" s="668"/>
      <c r="CZ92" s="668"/>
      <c r="DA92" s="668"/>
      <c r="DB92" s="668"/>
      <c r="DC92" s="668"/>
      <c r="DD92" s="668"/>
      <c r="DE92" s="668"/>
      <c r="DF92" s="668"/>
      <c r="DG92" s="668"/>
      <c r="DH92" s="668"/>
      <c r="DI92" s="668"/>
      <c r="DJ92" s="668"/>
      <c r="DK92" s="668"/>
      <c r="DL92" s="668"/>
      <c r="DM92" s="668"/>
      <c r="DN92" s="668"/>
      <c r="DO92" s="668"/>
      <c r="DP92" s="668"/>
      <c r="DQ92" s="668"/>
      <c r="DR92" s="668"/>
      <c r="DS92" s="668"/>
      <c r="DT92" s="668"/>
      <c r="DU92" s="668"/>
      <c r="DV92" s="668"/>
      <c r="DW92" s="668"/>
      <c r="DX92" s="668"/>
      <c r="DY92" s="668"/>
      <c r="DZ92" s="668"/>
      <c r="EA92" s="668"/>
      <c r="EB92" s="668"/>
      <c r="EC92" s="668"/>
      <c r="ED92" s="668"/>
      <c r="EE92" s="668"/>
      <c r="EF92" s="668"/>
      <c r="EG92" s="668"/>
      <c r="EH92" s="668"/>
      <c r="EI92" s="668"/>
      <c r="EJ92" s="668"/>
      <c r="EK92" s="668"/>
      <c r="EL92" s="668"/>
      <c r="EM92" s="668"/>
      <c r="EN92" s="668"/>
      <c r="EO92" s="668"/>
      <c r="EP92" s="668"/>
      <c r="ER92" s="14"/>
    </row>
    <row r="93" spans="2:148">
      <c r="B93" s="717"/>
      <c r="C93" s="7"/>
      <c r="D93" s="7"/>
      <c r="E93" s="668"/>
      <c r="F93" s="668"/>
      <c r="G93" s="668"/>
      <c r="H93" s="668"/>
      <c r="I93" s="668"/>
      <c r="J93" s="668"/>
      <c r="K93" s="668"/>
      <c r="L93" s="668"/>
      <c r="M93" s="668"/>
      <c r="N93" s="668"/>
      <c r="O93" s="668"/>
      <c r="P93" s="668"/>
      <c r="Q93" s="668"/>
      <c r="R93" s="668"/>
      <c r="S93" s="668"/>
      <c r="T93" s="668"/>
      <c r="U93" s="668"/>
      <c r="V93" s="668"/>
      <c r="W93" s="668"/>
      <c r="X93" s="668"/>
      <c r="Y93" s="668"/>
      <c r="Z93" s="668"/>
      <c r="AA93" s="668"/>
      <c r="AB93" s="668"/>
      <c r="AC93" s="668"/>
      <c r="AD93" s="668"/>
      <c r="AE93" s="668"/>
      <c r="AF93" s="668"/>
      <c r="AG93" s="668"/>
      <c r="AH93" s="668"/>
      <c r="AI93" s="668"/>
      <c r="AJ93" s="668"/>
      <c r="AK93" s="668"/>
      <c r="AL93" s="668"/>
      <c r="AM93" s="668"/>
      <c r="AN93" s="668"/>
      <c r="AO93" s="668"/>
      <c r="AP93" s="668"/>
      <c r="AQ93" s="668"/>
      <c r="AR93" s="668"/>
      <c r="AS93" s="668"/>
      <c r="AT93" s="668"/>
      <c r="AU93" s="668"/>
      <c r="AV93" s="668"/>
      <c r="AW93" s="668"/>
      <c r="AX93" s="668"/>
      <c r="AY93" s="668"/>
      <c r="AZ93" s="668"/>
      <c r="BA93" s="668"/>
      <c r="BB93" s="668"/>
      <c r="BC93" s="668"/>
      <c r="BD93" s="668"/>
      <c r="BE93" s="668"/>
      <c r="BF93" s="668"/>
      <c r="BG93" s="668"/>
      <c r="BH93" s="668"/>
      <c r="BI93" s="668"/>
      <c r="BJ93" s="668"/>
      <c r="BK93" s="668"/>
      <c r="BL93" s="668"/>
      <c r="BM93" s="668"/>
      <c r="BN93" s="668"/>
      <c r="BO93" s="668"/>
      <c r="BP93" s="668"/>
      <c r="BQ93" s="668"/>
      <c r="BR93" s="668"/>
      <c r="BS93" s="668"/>
      <c r="BT93" s="668"/>
      <c r="BU93" s="668"/>
      <c r="BV93" s="668"/>
      <c r="BW93" s="668"/>
      <c r="BX93" s="668"/>
      <c r="BY93" s="668"/>
      <c r="BZ93" s="668"/>
      <c r="CA93" s="668"/>
      <c r="CB93" s="668"/>
      <c r="CC93" s="668"/>
      <c r="CD93" s="668"/>
      <c r="CE93" s="668"/>
      <c r="CF93" s="668"/>
      <c r="CG93" s="668"/>
      <c r="CH93" s="668"/>
      <c r="CI93" s="668"/>
      <c r="CJ93" s="668"/>
      <c r="CK93" s="668"/>
      <c r="CL93" s="668"/>
      <c r="CM93" s="668"/>
      <c r="CN93" s="668"/>
      <c r="CO93" s="668"/>
      <c r="CP93" s="668"/>
      <c r="CQ93" s="668"/>
      <c r="CR93" s="668"/>
      <c r="CS93" s="668"/>
      <c r="CT93" s="668"/>
      <c r="CU93" s="668"/>
      <c r="CV93" s="668"/>
      <c r="CW93" s="668"/>
      <c r="CX93" s="668"/>
      <c r="CY93" s="668"/>
      <c r="CZ93" s="668"/>
      <c r="DA93" s="668"/>
      <c r="DB93" s="668"/>
      <c r="DC93" s="668"/>
      <c r="DD93" s="668"/>
      <c r="DE93" s="668"/>
      <c r="DF93" s="668"/>
      <c r="DG93" s="668"/>
      <c r="DH93" s="668"/>
      <c r="DI93" s="668"/>
      <c r="DJ93" s="668"/>
      <c r="DK93" s="668"/>
      <c r="DL93" s="668"/>
      <c r="DM93" s="668"/>
      <c r="DN93" s="668"/>
      <c r="DO93" s="668"/>
      <c r="DP93" s="668"/>
      <c r="DQ93" s="668"/>
      <c r="DR93" s="668"/>
      <c r="DS93" s="668"/>
      <c r="DT93" s="668"/>
      <c r="DU93" s="668"/>
      <c r="DV93" s="668"/>
      <c r="DW93" s="668"/>
      <c r="DX93" s="668"/>
      <c r="DY93" s="668"/>
      <c r="DZ93" s="668"/>
      <c r="EA93" s="668"/>
      <c r="EB93" s="668"/>
      <c r="EC93" s="668"/>
      <c r="ED93" s="668"/>
      <c r="EE93" s="668"/>
      <c r="EF93" s="668"/>
      <c r="EG93" s="668"/>
      <c r="EH93" s="668"/>
      <c r="EI93" s="668"/>
      <c r="EJ93" s="668"/>
      <c r="EK93" s="668"/>
      <c r="EL93" s="668"/>
      <c r="EM93" s="668"/>
      <c r="EN93" s="668"/>
      <c r="EO93" s="668"/>
      <c r="EP93" s="668"/>
      <c r="ER93" s="14"/>
    </row>
    <row r="94" spans="2:148">
      <c r="B94" s="717"/>
      <c r="C94" s="7"/>
      <c r="D94" s="7"/>
      <c r="E94" s="668"/>
      <c r="F94" s="668"/>
      <c r="G94" s="668"/>
      <c r="H94" s="668"/>
      <c r="I94" s="668"/>
      <c r="J94" s="668"/>
      <c r="K94" s="668"/>
      <c r="L94" s="668"/>
      <c r="M94" s="668"/>
      <c r="N94" s="668"/>
      <c r="O94" s="668"/>
      <c r="P94" s="668"/>
      <c r="Q94" s="668"/>
      <c r="R94" s="668"/>
      <c r="S94" s="668"/>
      <c r="T94" s="668"/>
      <c r="U94" s="668"/>
      <c r="V94" s="668"/>
      <c r="W94" s="668"/>
      <c r="X94" s="668"/>
      <c r="Y94" s="668"/>
      <c r="Z94" s="668"/>
      <c r="AA94" s="668"/>
      <c r="AB94" s="668"/>
      <c r="AC94" s="668"/>
      <c r="AD94" s="668"/>
      <c r="AE94" s="668"/>
      <c r="AF94" s="668"/>
      <c r="AG94" s="668"/>
      <c r="AH94" s="668"/>
      <c r="AI94" s="668"/>
      <c r="AJ94" s="668"/>
      <c r="AK94" s="668"/>
      <c r="AL94" s="668"/>
      <c r="AM94" s="668"/>
      <c r="AN94" s="668"/>
      <c r="AO94" s="668"/>
      <c r="AP94" s="668"/>
      <c r="AQ94" s="668"/>
      <c r="AR94" s="668"/>
      <c r="AS94" s="668"/>
      <c r="AT94" s="668"/>
      <c r="AU94" s="668"/>
      <c r="AV94" s="668"/>
      <c r="AW94" s="668"/>
      <c r="AX94" s="668"/>
      <c r="AY94" s="668"/>
      <c r="AZ94" s="668"/>
      <c r="BA94" s="668"/>
      <c r="BB94" s="668"/>
      <c r="BC94" s="668"/>
      <c r="BD94" s="668"/>
      <c r="BE94" s="668"/>
      <c r="BF94" s="668"/>
      <c r="BG94" s="668"/>
      <c r="BH94" s="668"/>
      <c r="BI94" s="668"/>
      <c r="BJ94" s="668"/>
      <c r="BK94" s="668"/>
      <c r="BL94" s="668"/>
      <c r="BM94" s="668"/>
      <c r="BN94" s="668"/>
      <c r="BO94" s="668"/>
      <c r="BP94" s="668"/>
      <c r="BQ94" s="668"/>
      <c r="BR94" s="668"/>
      <c r="BS94" s="668"/>
      <c r="BT94" s="668"/>
      <c r="BU94" s="668"/>
      <c r="BV94" s="668"/>
      <c r="BW94" s="668"/>
      <c r="BX94" s="668"/>
      <c r="BY94" s="668"/>
      <c r="BZ94" s="668"/>
      <c r="CA94" s="668"/>
      <c r="CB94" s="668"/>
      <c r="CC94" s="668"/>
      <c r="CD94" s="668"/>
      <c r="CE94" s="668"/>
      <c r="CF94" s="668"/>
      <c r="CG94" s="668"/>
      <c r="CH94" s="668"/>
      <c r="CI94" s="668"/>
      <c r="CJ94" s="668"/>
      <c r="CK94" s="668"/>
      <c r="CL94" s="668"/>
      <c r="CM94" s="668"/>
      <c r="CN94" s="668"/>
      <c r="CO94" s="668"/>
      <c r="CP94" s="668"/>
      <c r="CQ94" s="668"/>
      <c r="CR94" s="668"/>
      <c r="CS94" s="668"/>
      <c r="CT94" s="668"/>
      <c r="CU94" s="668"/>
      <c r="CV94" s="668"/>
      <c r="CW94" s="668"/>
      <c r="CX94" s="668"/>
      <c r="CY94" s="668"/>
      <c r="CZ94" s="668"/>
      <c r="DA94" s="668"/>
      <c r="DB94" s="668"/>
      <c r="DC94" s="668"/>
      <c r="DD94" s="668"/>
      <c r="DE94" s="668"/>
      <c r="DF94" s="668"/>
      <c r="DG94" s="668"/>
      <c r="DH94" s="668"/>
      <c r="DI94" s="668"/>
      <c r="DJ94" s="668"/>
      <c r="DK94" s="668"/>
      <c r="DL94" s="668"/>
      <c r="DM94" s="668"/>
      <c r="DN94" s="668"/>
      <c r="DO94" s="668"/>
      <c r="DP94" s="668"/>
      <c r="DQ94" s="668"/>
      <c r="DR94" s="668"/>
      <c r="DS94" s="668"/>
      <c r="DT94" s="668"/>
      <c r="DU94" s="668"/>
      <c r="DV94" s="668"/>
      <c r="DW94" s="668"/>
      <c r="DX94" s="668"/>
      <c r="DY94" s="668"/>
      <c r="DZ94" s="668"/>
      <c r="EA94" s="668"/>
      <c r="EB94" s="668"/>
      <c r="EC94" s="668"/>
      <c r="ED94" s="668"/>
      <c r="EE94" s="668"/>
      <c r="EF94" s="668"/>
      <c r="EG94" s="668"/>
      <c r="EH94" s="668"/>
      <c r="EI94" s="668"/>
      <c r="EJ94" s="668"/>
      <c r="EK94" s="668"/>
      <c r="EL94" s="668"/>
      <c r="EM94" s="668"/>
      <c r="EN94" s="668"/>
      <c r="EO94" s="668"/>
      <c r="EP94" s="668"/>
      <c r="ER94" s="14"/>
    </row>
    <row r="95" spans="2:148">
      <c r="B95" s="717"/>
      <c r="C95" s="7"/>
      <c r="D95" s="7"/>
      <c r="E95" s="668"/>
      <c r="F95" s="668"/>
      <c r="G95" s="668"/>
      <c r="H95" s="668"/>
      <c r="I95" s="668"/>
      <c r="J95" s="668"/>
      <c r="K95" s="668"/>
      <c r="L95" s="668"/>
      <c r="M95" s="668"/>
      <c r="N95" s="668"/>
      <c r="O95" s="668"/>
      <c r="P95" s="668"/>
      <c r="Q95" s="668"/>
      <c r="R95" s="668"/>
      <c r="S95" s="668"/>
      <c r="T95" s="668"/>
      <c r="U95" s="668"/>
      <c r="V95" s="668"/>
      <c r="W95" s="668"/>
      <c r="X95" s="668"/>
      <c r="Y95" s="668"/>
      <c r="Z95" s="668"/>
      <c r="AA95" s="668"/>
      <c r="AB95" s="668"/>
      <c r="AC95" s="668"/>
      <c r="AD95" s="668"/>
      <c r="AE95" s="668"/>
      <c r="AF95" s="668"/>
      <c r="AG95" s="668"/>
      <c r="AH95" s="668"/>
      <c r="AI95" s="668"/>
      <c r="AJ95" s="668"/>
      <c r="AK95" s="668"/>
      <c r="AL95" s="668"/>
      <c r="AM95" s="668"/>
      <c r="AN95" s="668"/>
      <c r="AO95" s="668"/>
      <c r="AP95" s="668"/>
      <c r="AQ95" s="668"/>
      <c r="AR95" s="668"/>
      <c r="AS95" s="668"/>
      <c r="AT95" s="668"/>
      <c r="AU95" s="668"/>
      <c r="AV95" s="668"/>
      <c r="AW95" s="668"/>
      <c r="AX95" s="668"/>
      <c r="AY95" s="668"/>
      <c r="AZ95" s="668"/>
      <c r="BA95" s="668"/>
      <c r="BB95" s="668"/>
      <c r="BC95" s="668"/>
      <c r="BD95" s="668"/>
      <c r="BE95" s="668"/>
      <c r="BF95" s="668"/>
      <c r="BG95" s="668"/>
      <c r="BH95" s="668"/>
      <c r="BI95" s="668"/>
      <c r="BJ95" s="668"/>
      <c r="BK95" s="668"/>
      <c r="BL95" s="668"/>
      <c r="BM95" s="668"/>
      <c r="BN95" s="668"/>
      <c r="BO95" s="668"/>
      <c r="BP95" s="668"/>
      <c r="BQ95" s="668"/>
      <c r="BR95" s="668"/>
      <c r="BS95" s="668"/>
      <c r="BT95" s="668"/>
      <c r="BU95" s="668"/>
      <c r="BV95" s="668"/>
      <c r="BW95" s="668"/>
      <c r="BX95" s="668"/>
      <c r="BY95" s="668"/>
      <c r="BZ95" s="668"/>
      <c r="CA95" s="668"/>
      <c r="CB95" s="668"/>
      <c r="CC95" s="668"/>
      <c r="CD95" s="668"/>
      <c r="CE95" s="668"/>
      <c r="CF95" s="668"/>
      <c r="CG95" s="668"/>
      <c r="CH95" s="668"/>
      <c r="CI95" s="668"/>
      <c r="CJ95" s="668"/>
      <c r="CK95" s="668"/>
      <c r="CL95" s="668"/>
      <c r="CM95" s="668"/>
      <c r="CN95" s="668"/>
      <c r="CO95" s="668"/>
      <c r="CP95" s="668"/>
      <c r="CQ95" s="668"/>
      <c r="CR95" s="668"/>
      <c r="CS95" s="668"/>
      <c r="CT95" s="668"/>
      <c r="CU95" s="668"/>
      <c r="CV95" s="668"/>
      <c r="CW95" s="668"/>
      <c r="CX95" s="668"/>
      <c r="CY95" s="668"/>
      <c r="CZ95" s="668"/>
      <c r="DA95" s="668"/>
      <c r="DB95" s="668"/>
      <c r="DC95" s="668"/>
      <c r="DD95" s="668"/>
      <c r="DE95" s="668"/>
      <c r="DF95" s="668"/>
      <c r="DG95" s="668"/>
      <c r="DH95" s="668"/>
      <c r="DI95" s="668"/>
      <c r="DJ95" s="668"/>
      <c r="DK95" s="668"/>
      <c r="DL95" s="668"/>
      <c r="DM95" s="668"/>
      <c r="DN95" s="668"/>
      <c r="DO95" s="668"/>
      <c r="DP95" s="668"/>
      <c r="DQ95" s="668"/>
      <c r="DR95" s="668"/>
      <c r="DS95" s="668"/>
      <c r="DT95" s="668"/>
      <c r="DU95" s="668"/>
      <c r="DV95" s="668"/>
      <c r="DW95" s="668"/>
      <c r="DX95" s="668"/>
      <c r="DY95" s="668"/>
      <c r="DZ95" s="668"/>
      <c r="EA95" s="668"/>
      <c r="EB95" s="668"/>
      <c r="EC95" s="668"/>
      <c r="ED95" s="668"/>
      <c r="EE95" s="668"/>
      <c r="EF95" s="668"/>
      <c r="EG95" s="668"/>
      <c r="EH95" s="668"/>
      <c r="EI95" s="668"/>
      <c r="EJ95" s="668"/>
      <c r="EK95" s="668"/>
      <c r="EL95" s="668"/>
      <c r="EM95" s="668"/>
      <c r="EN95" s="668"/>
      <c r="EO95" s="668"/>
      <c r="EP95" s="668"/>
      <c r="ER95" s="14"/>
    </row>
    <row r="96" spans="2:148">
      <c r="B96" s="717"/>
      <c r="C96" s="7"/>
      <c r="D96" s="7"/>
      <c r="E96" s="668"/>
      <c r="F96" s="668"/>
      <c r="G96" s="668"/>
      <c r="H96" s="668"/>
      <c r="I96" s="668"/>
      <c r="J96" s="668"/>
      <c r="K96" s="668"/>
      <c r="L96" s="668"/>
      <c r="M96" s="668"/>
      <c r="N96" s="668"/>
      <c r="O96" s="668"/>
      <c r="P96" s="668"/>
      <c r="Q96" s="668"/>
      <c r="R96" s="668"/>
      <c r="S96" s="668"/>
      <c r="T96" s="668"/>
      <c r="U96" s="668"/>
      <c r="V96" s="668"/>
      <c r="W96" s="668"/>
      <c r="X96" s="668"/>
      <c r="Y96" s="668"/>
      <c r="Z96" s="668"/>
      <c r="AA96" s="668"/>
      <c r="AB96" s="668"/>
      <c r="AC96" s="668"/>
      <c r="AD96" s="668"/>
      <c r="AE96" s="668"/>
      <c r="AF96" s="668"/>
      <c r="AG96" s="668"/>
      <c r="AH96" s="668"/>
      <c r="AI96" s="668"/>
      <c r="AJ96" s="668"/>
      <c r="AK96" s="668"/>
      <c r="AL96" s="668"/>
      <c r="AM96" s="668"/>
      <c r="AN96" s="668"/>
      <c r="AO96" s="668"/>
      <c r="AP96" s="668"/>
      <c r="AQ96" s="668"/>
      <c r="AR96" s="668"/>
      <c r="AS96" s="668"/>
      <c r="AT96" s="668"/>
      <c r="AU96" s="668"/>
      <c r="AV96" s="668"/>
      <c r="AW96" s="668"/>
      <c r="AX96" s="668"/>
      <c r="AY96" s="668"/>
      <c r="AZ96" s="668"/>
      <c r="BA96" s="668"/>
      <c r="BB96" s="668"/>
      <c r="BC96" s="668"/>
      <c r="BD96" s="668"/>
      <c r="BE96" s="668"/>
      <c r="BF96" s="668"/>
      <c r="BG96" s="668"/>
      <c r="BH96" s="668"/>
      <c r="BI96" s="668"/>
      <c r="BJ96" s="668"/>
      <c r="BK96" s="668"/>
      <c r="BL96" s="668"/>
      <c r="BM96" s="668"/>
      <c r="BN96" s="668"/>
      <c r="BO96" s="668"/>
      <c r="BP96" s="668"/>
      <c r="BQ96" s="668"/>
      <c r="BR96" s="668"/>
      <c r="BS96" s="668"/>
      <c r="BT96" s="668"/>
      <c r="BU96" s="668"/>
      <c r="BV96" s="668"/>
      <c r="BW96" s="668"/>
      <c r="BX96" s="668"/>
      <c r="BY96" s="668"/>
      <c r="BZ96" s="668"/>
      <c r="CA96" s="668"/>
      <c r="CB96" s="668"/>
      <c r="CC96" s="668"/>
      <c r="CD96" s="668"/>
      <c r="CE96" s="668"/>
      <c r="CF96" s="668"/>
      <c r="CG96" s="668"/>
      <c r="CH96" s="668"/>
      <c r="CI96" s="668"/>
      <c r="CJ96" s="668"/>
      <c r="CK96" s="668"/>
      <c r="CL96" s="668"/>
      <c r="CM96" s="668"/>
      <c r="CN96" s="668"/>
      <c r="CO96" s="668"/>
      <c r="CP96" s="668"/>
      <c r="CQ96" s="668"/>
      <c r="CR96" s="668"/>
      <c r="CS96" s="668"/>
      <c r="CT96" s="668"/>
      <c r="CU96" s="668"/>
      <c r="CV96" s="668"/>
      <c r="CW96" s="668"/>
      <c r="CX96" s="668"/>
      <c r="CY96" s="668"/>
      <c r="CZ96" s="668"/>
      <c r="DA96" s="668"/>
      <c r="DB96" s="668"/>
      <c r="DC96" s="668"/>
      <c r="DD96" s="668"/>
      <c r="DE96" s="668"/>
      <c r="DF96" s="668"/>
      <c r="DG96" s="668"/>
      <c r="DH96" s="668"/>
      <c r="DI96" s="668"/>
      <c r="DJ96" s="668"/>
      <c r="DK96" s="668"/>
      <c r="DL96" s="668"/>
      <c r="DM96" s="668"/>
      <c r="DN96" s="668"/>
      <c r="DO96" s="668"/>
      <c r="DP96" s="668"/>
      <c r="DQ96" s="668"/>
      <c r="DR96" s="668"/>
      <c r="DS96" s="668"/>
      <c r="DT96" s="668"/>
      <c r="DU96" s="668"/>
      <c r="DV96" s="668"/>
      <c r="DW96" s="668"/>
      <c r="DX96" s="668"/>
      <c r="DY96" s="668"/>
      <c r="DZ96" s="668"/>
      <c r="EA96" s="668"/>
      <c r="EB96" s="668"/>
      <c r="EC96" s="668"/>
      <c r="ED96" s="668"/>
      <c r="EE96" s="668"/>
      <c r="EF96" s="668"/>
      <c r="EG96" s="668"/>
      <c r="EH96" s="668"/>
      <c r="EI96" s="668"/>
      <c r="EJ96" s="668"/>
      <c r="EK96" s="668"/>
      <c r="EL96" s="668"/>
      <c r="EM96" s="668"/>
      <c r="EN96" s="668"/>
      <c r="EO96" s="668"/>
      <c r="EP96" s="668"/>
      <c r="ER96" s="14"/>
    </row>
    <row r="97" spans="2:148">
      <c r="B97" s="717"/>
      <c r="C97" s="7"/>
      <c r="D97" s="7"/>
      <c r="E97" s="668"/>
      <c r="F97" s="668"/>
      <c r="G97" s="668"/>
      <c r="H97" s="668"/>
      <c r="I97" s="668"/>
      <c r="J97" s="668"/>
      <c r="K97" s="668"/>
      <c r="L97" s="668"/>
      <c r="M97" s="668"/>
      <c r="N97" s="668"/>
      <c r="O97" s="668"/>
      <c r="P97" s="668"/>
      <c r="Q97" s="668"/>
      <c r="R97" s="668"/>
      <c r="S97" s="668"/>
      <c r="T97" s="668"/>
      <c r="U97" s="668"/>
      <c r="V97" s="668"/>
      <c r="W97" s="668"/>
      <c r="X97" s="668"/>
      <c r="Y97" s="668"/>
      <c r="Z97" s="668"/>
      <c r="AA97" s="668"/>
      <c r="AB97" s="668"/>
      <c r="AC97" s="668"/>
      <c r="AD97" s="668"/>
      <c r="AE97" s="668"/>
      <c r="AF97" s="668"/>
      <c r="AG97" s="668"/>
      <c r="AH97" s="668"/>
      <c r="AI97" s="668"/>
      <c r="AJ97" s="668"/>
      <c r="AK97" s="668"/>
      <c r="AL97" s="668"/>
      <c r="AM97" s="668"/>
      <c r="AN97" s="668"/>
      <c r="AO97" s="668"/>
      <c r="AP97" s="668"/>
      <c r="AQ97" s="668"/>
      <c r="AR97" s="668"/>
      <c r="AS97" s="668"/>
      <c r="AT97" s="668"/>
      <c r="AU97" s="668"/>
      <c r="AV97" s="668"/>
      <c r="AW97" s="668"/>
      <c r="AX97" s="668"/>
      <c r="AY97" s="668"/>
      <c r="AZ97" s="668"/>
      <c r="BA97" s="668"/>
      <c r="BB97" s="668"/>
      <c r="BC97" s="668"/>
      <c r="BD97" s="668"/>
      <c r="BE97" s="668"/>
      <c r="BF97" s="668"/>
      <c r="BG97" s="668"/>
      <c r="BH97" s="668"/>
      <c r="BI97" s="668"/>
      <c r="BJ97" s="668"/>
      <c r="BK97" s="668"/>
      <c r="BL97" s="668"/>
      <c r="BM97" s="668"/>
      <c r="BN97" s="668"/>
      <c r="BO97" s="668"/>
      <c r="BP97" s="668"/>
      <c r="BQ97" s="668"/>
      <c r="BR97" s="668"/>
      <c r="BS97" s="668"/>
      <c r="BT97" s="668"/>
      <c r="BU97" s="668"/>
      <c r="BV97" s="668"/>
      <c r="BW97" s="668"/>
      <c r="BX97" s="668"/>
      <c r="BY97" s="668"/>
      <c r="BZ97" s="668"/>
      <c r="CA97" s="668"/>
      <c r="CB97" s="668"/>
      <c r="CC97" s="668"/>
      <c r="CD97" s="668"/>
      <c r="CE97" s="668"/>
      <c r="CF97" s="668"/>
      <c r="CG97" s="668"/>
      <c r="CH97" s="668"/>
      <c r="CI97" s="668"/>
      <c r="CJ97" s="668"/>
      <c r="CK97" s="668"/>
      <c r="CL97" s="668"/>
      <c r="CM97" s="668"/>
      <c r="CN97" s="668"/>
      <c r="CO97" s="668"/>
      <c r="CP97" s="668"/>
      <c r="CQ97" s="668"/>
      <c r="CR97" s="668"/>
      <c r="CS97" s="668"/>
      <c r="CT97" s="668"/>
      <c r="CU97" s="668"/>
      <c r="CV97" s="668"/>
      <c r="CW97" s="668"/>
      <c r="CX97" s="668"/>
      <c r="CY97" s="668"/>
      <c r="CZ97" s="668"/>
      <c r="DA97" s="668"/>
      <c r="DB97" s="668"/>
      <c r="DC97" s="668"/>
      <c r="DD97" s="668"/>
      <c r="DE97" s="668"/>
      <c r="DF97" s="668"/>
      <c r="DG97" s="668"/>
      <c r="DH97" s="668"/>
      <c r="DI97" s="668"/>
      <c r="DJ97" s="668"/>
      <c r="DK97" s="668"/>
      <c r="DL97" s="668"/>
      <c r="DM97" s="668"/>
      <c r="DN97" s="668"/>
      <c r="DO97" s="668"/>
      <c r="DP97" s="668"/>
      <c r="DQ97" s="668"/>
      <c r="DR97" s="668"/>
      <c r="DS97" s="668"/>
      <c r="DT97" s="668"/>
      <c r="DU97" s="668"/>
      <c r="DV97" s="668"/>
      <c r="DW97" s="668"/>
      <c r="DX97" s="668"/>
      <c r="DY97" s="668"/>
      <c r="DZ97" s="668"/>
      <c r="EA97" s="668"/>
      <c r="EB97" s="668"/>
      <c r="EC97" s="668"/>
      <c r="ED97" s="668"/>
      <c r="EE97" s="668"/>
      <c r="EF97" s="668"/>
      <c r="EG97" s="668"/>
      <c r="EH97" s="668"/>
      <c r="EI97" s="668"/>
      <c r="EJ97" s="668"/>
      <c r="EK97" s="668"/>
      <c r="EL97" s="668"/>
      <c r="EM97" s="668"/>
      <c r="EN97" s="668"/>
      <c r="EO97" s="668"/>
      <c r="EP97" s="668"/>
      <c r="ER97" s="14"/>
    </row>
    <row r="98" spans="2:148" ht="12" customHeight="1">
      <c r="B98" s="717"/>
      <c r="C98" s="7"/>
      <c r="D98" s="7"/>
      <c r="E98" s="668"/>
      <c r="F98" s="668"/>
      <c r="G98" s="668"/>
      <c r="H98" s="668"/>
      <c r="I98" s="668"/>
      <c r="J98" s="668"/>
      <c r="K98" s="668"/>
      <c r="L98" s="668"/>
      <c r="M98" s="668"/>
      <c r="N98" s="668"/>
      <c r="O98" s="668"/>
      <c r="P98" s="668"/>
      <c r="Q98" s="668"/>
      <c r="R98" s="668"/>
      <c r="S98" s="668"/>
      <c r="T98" s="668"/>
      <c r="U98" s="668"/>
      <c r="V98" s="668"/>
      <c r="W98" s="668"/>
      <c r="X98" s="668"/>
      <c r="Y98" s="668"/>
      <c r="Z98" s="668"/>
      <c r="AA98" s="668"/>
      <c r="AB98" s="668"/>
      <c r="AC98" s="668"/>
      <c r="AD98" s="668"/>
      <c r="AE98" s="668"/>
      <c r="AF98" s="668"/>
      <c r="AG98" s="668"/>
      <c r="AH98" s="668"/>
      <c r="AI98" s="668"/>
      <c r="AJ98" s="668"/>
      <c r="AK98" s="668"/>
      <c r="AL98" s="668"/>
      <c r="AM98" s="668"/>
      <c r="AN98" s="668"/>
      <c r="AO98" s="668"/>
      <c r="AP98" s="668"/>
      <c r="AQ98" s="668"/>
      <c r="AR98" s="668"/>
      <c r="AS98" s="668"/>
      <c r="AT98" s="668"/>
      <c r="AU98" s="668"/>
      <c r="AV98" s="668"/>
      <c r="AW98" s="668"/>
      <c r="AX98" s="668"/>
      <c r="AY98" s="668"/>
      <c r="AZ98" s="668"/>
      <c r="BA98" s="668"/>
      <c r="BB98" s="668"/>
      <c r="BC98" s="668"/>
      <c r="BD98" s="668"/>
      <c r="BE98" s="668"/>
      <c r="BF98" s="668"/>
      <c r="BG98" s="668"/>
      <c r="BH98" s="668"/>
      <c r="BI98" s="668"/>
      <c r="BJ98" s="668"/>
      <c r="BK98" s="668"/>
      <c r="BL98" s="668"/>
      <c r="BM98" s="668"/>
      <c r="BN98" s="668"/>
      <c r="BO98" s="668"/>
      <c r="BP98" s="668"/>
      <c r="BQ98" s="668"/>
      <c r="BR98" s="668"/>
      <c r="BS98" s="668"/>
      <c r="BT98" s="668"/>
      <c r="BU98" s="668"/>
      <c r="BV98" s="668"/>
      <c r="BW98" s="668"/>
      <c r="BX98" s="668"/>
      <c r="BY98" s="668"/>
      <c r="BZ98" s="668"/>
      <c r="CA98" s="668"/>
      <c r="CB98" s="668"/>
      <c r="CC98" s="668"/>
      <c r="CD98" s="668"/>
      <c r="CE98" s="668"/>
      <c r="CF98" s="668"/>
      <c r="CG98" s="668"/>
      <c r="CH98" s="668"/>
      <c r="CI98" s="668"/>
      <c r="CJ98" s="668"/>
      <c r="CK98" s="668"/>
      <c r="CL98" s="668"/>
      <c r="CM98" s="668"/>
      <c r="CN98" s="668"/>
      <c r="CO98" s="668"/>
      <c r="CP98" s="668"/>
      <c r="CQ98" s="668"/>
      <c r="CR98" s="668"/>
      <c r="CS98" s="668"/>
      <c r="CT98" s="668"/>
      <c r="CU98" s="668"/>
      <c r="CV98" s="668"/>
      <c r="CW98" s="668"/>
      <c r="CX98" s="668"/>
      <c r="CY98" s="668"/>
      <c r="CZ98" s="668"/>
      <c r="DA98" s="668"/>
      <c r="DB98" s="668"/>
      <c r="DC98" s="668"/>
      <c r="DD98" s="668"/>
      <c r="DE98" s="668"/>
      <c r="DF98" s="668"/>
      <c r="DG98" s="668"/>
      <c r="DH98" s="668"/>
      <c r="DI98" s="668"/>
      <c r="DJ98" s="668"/>
      <c r="DK98" s="668"/>
      <c r="DL98" s="668"/>
      <c r="DM98" s="668"/>
      <c r="DN98" s="668"/>
      <c r="DO98" s="668"/>
      <c r="DP98" s="668"/>
      <c r="DQ98" s="668"/>
      <c r="DR98" s="668"/>
      <c r="DS98" s="668"/>
      <c r="DT98" s="668"/>
      <c r="DU98" s="668"/>
      <c r="DV98" s="668"/>
      <c r="DW98" s="668"/>
      <c r="DX98" s="668"/>
      <c r="DY98" s="668"/>
      <c r="DZ98" s="668"/>
      <c r="EA98" s="668"/>
      <c r="EB98" s="668"/>
      <c r="EC98" s="668"/>
      <c r="ED98" s="668"/>
      <c r="EE98" s="668"/>
      <c r="EF98" s="668"/>
      <c r="EG98" s="668"/>
      <c r="EH98" s="668"/>
      <c r="EI98" s="668"/>
      <c r="EJ98" s="668"/>
      <c r="EK98" s="668"/>
      <c r="EL98" s="668"/>
      <c r="EM98" s="668"/>
      <c r="EN98" s="668"/>
      <c r="EO98" s="668"/>
      <c r="EP98" s="668"/>
      <c r="ER98" s="14"/>
    </row>
    <row r="99" spans="2:148" ht="12" customHeight="1">
      <c r="B99" s="717"/>
      <c r="C99" s="7"/>
      <c r="D99" s="7"/>
      <c r="E99" s="668"/>
      <c r="F99" s="668"/>
      <c r="G99" s="668"/>
      <c r="H99" s="668"/>
      <c r="I99" s="668"/>
      <c r="J99" s="668"/>
      <c r="K99" s="668"/>
      <c r="L99" s="668"/>
      <c r="M99" s="668"/>
      <c r="N99" s="668"/>
      <c r="O99" s="668"/>
      <c r="P99" s="668"/>
      <c r="Q99" s="668"/>
      <c r="R99" s="668"/>
      <c r="S99" s="668"/>
      <c r="T99" s="668"/>
      <c r="U99" s="668"/>
      <c r="V99" s="668"/>
      <c r="W99" s="668"/>
      <c r="X99" s="668"/>
      <c r="Y99" s="668"/>
      <c r="Z99" s="668"/>
      <c r="AA99" s="668"/>
      <c r="AB99" s="668"/>
      <c r="AC99" s="668"/>
      <c r="AD99" s="668"/>
      <c r="AE99" s="668"/>
      <c r="AF99" s="668"/>
      <c r="AG99" s="668"/>
      <c r="AH99" s="668"/>
      <c r="AI99" s="668"/>
      <c r="AJ99" s="668"/>
      <c r="AK99" s="668"/>
      <c r="AL99" s="668"/>
      <c r="AM99" s="668"/>
      <c r="AN99" s="668"/>
      <c r="AO99" s="668"/>
      <c r="AP99" s="668"/>
      <c r="AQ99" s="668"/>
      <c r="AR99" s="668"/>
      <c r="AS99" s="668"/>
      <c r="AT99" s="668"/>
      <c r="AU99" s="668"/>
      <c r="AV99" s="668"/>
      <c r="AW99" s="668"/>
      <c r="AX99" s="668"/>
      <c r="AY99" s="668"/>
      <c r="AZ99" s="668"/>
      <c r="BA99" s="668"/>
      <c r="BB99" s="668"/>
      <c r="BC99" s="668"/>
      <c r="BD99" s="668"/>
      <c r="BE99" s="668"/>
      <c r="BF99" s="668"/>
      <c r="BG99" s="668"/>
      <c r="BH99" s="668"/>
      <c r="BI99" s="668"/>
      <c r="BJ99" s="668"/>
      <c r="BK99" s="668"/>
      <c r="BL99" s="668"/>
      <c r="BM99" s="668"/>
      <c r="BN99" s="668"/>
      <c r="BO99" s="668"/>
      <c r="BP99" s="668"/>
      <c r="BQ99" s="668"/>
      <c r="BR99" s="668"/>
      <c r="BS99" s="668"/>
      <c r="BT99" s="668"/>
      <c r="BU99" s="668"/>
      <c r="BV99" s="668"/>
      <c r="BW99" s="668"/>
      <c r="BX99" s="668"/>
      <c r="BY99" s="668"/>
      <c r="BZ99" s="668"/>
      <c r="CA99" s="668"/>
      <c r="CB99" s="668"/>
      <c r="CC99" s="668"/>
      <c r="CD99" s="668"/>
      <c r="CE99" s="668"/>
      <c r="CF99" s="668"/>
      <c r="CG99" s="668"/>
      <c r="CH99" s="668"/>
      <c r="CI99" s="668"/>
      <c r="CJ99" s="668"/>
      <c r="CK99" s="668"/>
      <c r="CL99" s="668"/>
      <c r="CM99" s="668"/>
      <c r="CN99" s="668"/>
      <c r="CO99" s="668"/>
      <c r="CP99" s="668"/>
      <c r="CQ99" s="668"/>
      <c r="CR99" s="668"/>
      <c r="CS99" s="668"/>
      <c r="CT99" s="668"/>
      <c r="CU99" s="668"/>
      <c r="CV99" s="668"/>
      <c r="CW99" s="668"/>
      <c r="CX99" s="668"/>
      <c r="CY99" s="668"/>
      <c r="CZ99" s="668"/>
      <c r="DA99" s="668"/>
      <c r="DB99" s="668"/>
      <c r="DC99" s="668"/>
      <c r="DD99" s="668"/>
      <c r="DE99" s="668"/>
      <c r="DF99" s="668"/>
      <c r="DG99" s="668"/>
      <c r="DH99" s="668"/>
      <c r="DI99" s="668"/>
      <c r="DJ99" s="668"/>
      <c r="DK99" s="668"/>
      <c r="DL99" s="668"/>
      <c r="DM99" s="668"/>
      <c r="DN99" s="668"/>
      <c r="DO99" s="668"/>
      <c r="DP99" s="668"/>
      <c r="DQ99" s="668"/>
      <c r="DR99" s="668"/>
      <c r="DS99" s="668"/>
      <c r="DT99" s="668"/>
      <c r="DU99" s="668"/>
      <c r="DV99" s="668"/>
      <c r="DW99" s="668"/>
      <c r="DX99" s="668"/>
      <c r="DY99" s="668"/>
      <c r="DZ99" s="668"/>
      <c r="EA99" s="668"/>
      <c r="EB99" s="668"/>
      <c r="EC99" s="668"/>
      <c r="ED99" s="668"/>
      <c r="EE99" s="668"/>
      <c r="EF99" s="668"/>
      <c r="EG99" s="668"/>
      <c r="EH99" s="668"/>
      <c r="EI99" s="668"/>
      <c r="EJ99" s="668"/>
      <c r="EK99" s="668"/>
      <c r="EL99" s="668"/>
      <c r="EM99" s="668"/>
      <c r="EN99" s="668"/>
      <c r="EO99" s="668"/>
      <c r="EP99" s="668"/>
      <c r="ER99" s="14"/>
    </row>
    <row r="100" spans="2:148" ht="12" customHeight="1">
      <c r="B100" s="717"/>
      <c r="C100" s="7"/>
      <c r="D100" s="7"/>
      <c r="E100" s="668"/>
      <c r="F100" s="668"/>
      <c r="G100" s="668"/>
      <c r="H100" s="668"/>
      <c r="I100" s="668"/>
      <c r="J100" s="668"/>
      <c r="K100" s="668"/>
      <c r="L100" s="668"/>
      <c r="M100" s="668"/>
      <c r="N100" s="668"/>
      <c r="O100" s="668"/>
      <c r="P100" s="668"/>
      <c r="Q100" s="668"/>
      <c r="R100" s="668"/>
      <c r="S100" s="668"/>
      <c r="T100" s="668"/>
      <c r="U100" s="668"/>
      <c r="V100" s="668"/>
      <c r="W100" s="668"/>
      <c r="X100" s="668"/>
      <c r="Y100" s="668"/>
      <c r="Z100" s="668"/>
      <c r="AA100" s="668"/>
      <c r="AB100" s="668"/>
      <c r="AC100" s="668"/>
      <c r="AD100" s="668"/>
      <c r="AE100" s="668"/>
      <c r="AF100" s="668"/>
      <c r="AG100" s="668"/>
      <c r="AH100" s="668"/>
      <c r="AI100" s="668"/>
      <c r="AJ100" s="668"/>
      <c r="AK100" s="668"/>
      <c r="AL100" s="668"/>
      <c r="AM100" s="668"/>
      <c r="AN100" s="668"/>
      <c r="AO100" s="668"/>
      <c r="AP100" s="668"/>
      <c r="AQ100" s="668"/>
      <c r="AR100" s="668"/>
      <c r="AS100" s="668"/>
      <c r="AT100" s="668"/>
      <c r="AU100" s="668"/>
      <c r="AV100" s="668"/>
      <c r="AW100" s="668"/>
      <c r="AX100" s="668"/>
      <c r="AY100" s="668"/>
      <c r="AZ100" s="668"/>
      <c r="BA100" s="668"/>
      <c r="BB100" s="668"/>
      <c r="BC100" s="668"/>
      <c r="BD100" s="668"/>
      <c r="BE100" s="668"/>
      <c r="BF100" s="668"/>
      <c r="BG100" s="668"/>
      <c r="BH100" s="668"/>
      <c r="BI100" s="668"/>
      <c r="BJ100" s="668"/>
      <c r="BK100" s="668"/>
      <c r="BL100" s="668"/>
      <c r="BM100" s="668"/>
      <c r="BN100" s="668"/>
      <c r="BO100" s="668"/>
      <c r="BP100" s="668"/>
      <c r="BQ100" s="668"/>
      <c r="BR100" s="668"/>
      <c r="BS100" s="668"/>
      <c r="BT100" s="668"/>
      <c r="BU100" s="668"/>
      <c r="BV100" s="668"/>
      <c r="BW100" s="668"/>
      <c r="BX100" s="668"/>
      <c r="BY100" s="668"/>
      <c r="BZ100" s="668"/>
      <c r="CA100" s="668"/>
      <c r="CB100" s="668"/>
      <c r="CC100" s="668"/>
      <c r="CD100" s="668"/>
      <c r="CE100" s="668"/>
      <c r="CF100" s="668"/>
      <c r="CG100" s="668"/>
      <c r="CH100" s="668"/>
      <c r="CI100" s="668"/>
      <c r="CJ100" s="668"/>
      <c r="CK100" s="668"/>
      <c r="CL100" s="668"/>
      <c r="CM100" s="668"/>
      <c r="CN100" s="668"/>
      <c r="CO100" s="668"/>
      <c r="CP100" s="668"/>
      <c r="CQ100" s="668"/>
      <c r="CR100" s="668"/>
      <c r="CS100" s="668"/>
      <c r="CT100" s="668"/>
      <c r="CU100" s="668"/>
      <c r="CV100" s="668"/>
      <c r="CW100" s="668"/>
      <c r="CX100" s="668"/>
      <c r="CY100" s="668"/>
      <c r="CZ100" s="668"/>
      <c r="DA100" s="668"/>
      <c r="DB100" s="668"/>
      <c r="DC100" s="668"/>
      <c r="DD100" s="668"/>
      <c r="DE100" s="668"/>
      <c r="DF100" s="668"/>
      <c r="DG100" s="668"/>
      <c r="DH100" s="668"/>
      <c r="DI100" s="668"/>
      <c r="DJ100" s="668"/>
      <c r="DK100" s="668"/>
      <c r="DL100" s="668"/>
      <c r="DM100" s="668"/>
      <c r="DN100" s="668"/>
      <c r="DO100" s="668"/>
      <c r="DP100" s="668"/>
      <c r="DQ100" s="668"/>
      <c r="DR100" s="668"/>
      <c r="DS100" s="668"/>
      <c r="DT100" s="668"/>
      <c r="DU100" s="668"/>
      <c r="DV100" s="668"/>
      <c r="DW100" s="668"/>
      <c r="DX100" s="668"/>
      <c r="DY100" s="668"/>
      <c r="DZ100" s="668"/>
      <c r="EA100" s="668"/>
      <c r="EB100" s="668"/>
      <c r="EC100" s="668"/>
      <c r="ED100" s="668"/>
      <c r="EE100" s="668"/>
      <c r="EF100" s="668"/>
      <c r="EG100" s="668"/>
      <c r="EH100" s="668"/>
      <c r="EI100" s="668"/>
      <c r="EJ100" s="668"/>
      <c r="EK100" s="668"/>
      <c r="EL100" s="668"/>
      <c r="EM100" s="668"/>
      <c r="EN100" s="668"/>
      <c r="EO100" s="668"/>
      <c r="EP100" s="668"/>
      <c r="ER100" s="14"/>
    </row>
    <row r="101" spans="2:148" ht="12.75" customHeight="1" thickBot="1">
      <c r="B101" s="718"/>
      <c r="C101" s="9"/>
      <c r="D101" s="9"/>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21"/>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21"/>
      <c r="EF101" s="21"/>
      <c r="EG101" s="21"/>
      <c r="EH101" s="21"/>
      <c r="EI101" s="21"/>
      <c r="EJ101" s="21"/>
      <c r="EK101" s="21"/>
      <c r="EL101" s="21"/>
      <c r="EM101" s="21"/>
      <c r="EN101" s="21"/>
      <c r="EO101" s="21"/>
      <c r="EP101" s="21"/>
      <c r="EQ101" s="9"/>
      <c r="ER101" s="10"/>
    </row>
    <row r="102" spans="2:148">
      <c r="EN102" s="7"/>
      <c r="EO102" s="7"/>
    </row>
    <row r="103" spans="2:148" ht="9.75" customHeight="1">
      <c r="EN103" s="7"/>
      <c r="EO103" s="7"/>
    </row>
    <row r="104" spans="2:148">
      <c r="EN104" s="7"/>
      <c r="EO104" s="7"/>
    </row>
    <row r="105" spans="2:148">
      <c r="DB105" s="22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s="251"/>
      <c r="EO105" s="7"/>
    </row>
    <row r="106" spans="2:148" ht="6" customHeight="1">
      <c r="EN106" s="7"/>
      <c r="EO106" s="7"/>
    </row>
    <row r="107" spans="2:148">
      <c r="DB107" s="225"/>
      <c r="DC107" s="225"/>
      <c r="DD107" s="252"/>
      <c r="DE107" s="225"/>
      <c r="DF107" s="225"/>
      <c r="DG107" s="225"/>
      <c r="DH107" s="225"/>
      <c r="DI107" s="225"/>
      <c r="DJ107" s="225"/>
      <c r="DK107" s="225"/>
      <c r="DL107" s="225"/>
      <c r="DM107" s="225"/>
      <c r="DN107" s="225"/>
      <c r="DO107" s="225"/>
      <c r="DP107" s="225"/>
      <c r="DQ107" s="225"/>
      <c r="DR107" s="225"/>
      <c r="DS107" s="225"/>
      <c r="DT107" s="225"/>
      <c r="DU107" s="225"/>
      <c r="DV107" s="225"/>
      <c r="DW107" s="225"/>
      <c r="DX107" s="225"/>
      <c r="DY107" s="225"/>
      <c r="DZ107" s="225"/>
      <c r="EA107" s="225"/>
      <c r="EB107" s="225"/>
      <c r="EC107" s="225"/>
      <c r="ED107" s="225"/>
      <c r="EE107" s="225"/>
      <c r="EF107" s="225"/>
      <c r="EG107" s="225"/>
      <c r="EH107" s="225"/>
      <c r="EI107" s="225"/>
      <c r="EJ107" s="225"/>
      <c r="EK107" s="225"/>
      <c r="EL107" s="225"/>
      <c r="EM107" s="225"/>
      <c r="EN107" s="251"/>
      <c r="EO107" s="7"/>
    </row>
  </sheetData>
  <sheetProtection algorithmName="SHA-512" hashValue="BKkzgJ7efqGBGA/eClhiVMdmym6thqDsq5qBBBPqVXVbM2DMZputHex4makfdPDT7t44bxWdvEDQBd5oVdFpJg==" saltValue="p8PNOXDcCvmjq9h2u+TsAA==" spinCount="100000" sheet="1" selectLockedCells="1"/>
  <mergeCells count="279">
    <mergeCell ref="Q85:T85"/>
    <mergeCell ref="EC7:EL8"/>
    <mergeCell ref="DD40:EP40"/>
    <mergeCell ref="EQ59:ER59"/>
    <mergeCell ref="DD42:DY42"/>
    <mergeCell ref="CP30:CT30"/>
    <mergeCell ref="DA38:DC38"/>
    <mergeCell ref="DA40:DC40"/>
    <mergeCell ref="DD18:DJ18"/>
    <mergeCell ref="DD20:DJ20"/>
    <mergeCell ref="DD22:DJ22"/>
    <mergeCell ref="DD24:DJ24"/>
    <mergeCell ref="DD26:DJ26"/>
    <mergeCell ref="DD28:DJ28"/>
    <mergeCell ref="DD32:DJ32"/>
    <mergeCell ref="DD34:DJ34"/>
    <mergeCell ref="CW30:CY30"/>
    <mergeCell ref="CQ32:DB32"/>
    <mergeCell ref="CQ34:DB34"/>
    <mergeCell ref="S59:EP59"/>
    <mergeCell ref="AM51:EN51"/>
    <mergeCell ref="X18:Y18"/>
    <mergeCell ref="BE77:BY77"/>
    <mergeCell ref="BE79:BY79"/>
    <mergeCell ref="B87:B101"/>
    <mergeCell ref="BF14:BM14"/>
    <mergeCell ref="J6:P8"/>
    <mergeCell ref="R6:U8"/>
    <mergeCell ref="W6:Z8"/>
    <mergeCell ref="AB6:AC8"/>
    <mergeCell ref="AG6:AI8"/>
    <mergeCell ref="BV7:BW8"/>
    <mergeCell ref="DC14:DH14"/>
    <mergeCell ref="CH30:CM30"/>
    <mergeCell ref="CY85:DA85"/>
    <mergeCell ref="CX63:CZ63"/>
    <mergeCell ref="DH81:DL81"/>
    <mergeCell ref="B12:B14"/>
    <mergeCell ref="B16:B34"/>
    <mergeCell ref="B51:B74"/>
    <mergeCell ref="DK26:DP26"/>
    <mergeCell ref="DK28:DP28"/>
    <mergeCell ref="DK32:DP32"/>
    <mergeCell ref="DK34:DP34"/>
    <mergeCell ref="O63:AA63"/>
    <mergeCell ref="BA63:BO63"/>
    <mergeCell ref="DA63:DK63"/>
    <mergeCell ref="CZ77:EL77"/>
    <mergeCell ref="CF77:CG77"/>
    <mergeCell ref="AX18:BA18"/>
    <mergeCell ref="AX20:BA20"/>
    <mergeCell ref="DA42:DC42"/>
    <mergeCell ref="BS38:CS38"/>
    <mergeCell ref="BS40:CT40"/>
    <mergeCell ref="BS42:CF42"/>
    <mergeCell ref="BB18:BE18"/>
    <mergeCell ref="BJ18:BM18"/>
    <mergeCell ref="BT18:BV18"/>
    <mergeCell ref="BB20:BE20"/>
    <mergeCell ref="BJ20:BM20"/>
    <mergeCell ref="BT20:BV20"/>
    <mergeCell ref="BZ18:CN18"/>
    <mergeCell ref="BZ20:CN20"/>
    <mergeCell ref="CQ57:CV57"/>
    <mergeCell ref="DD38:DX38"/>
    <mergeCell ref="I14:L14"/>
    <mergeCell ref="T14:U14"/>
    <mergeCell ref="AH30:AJ30"/>
    <mergeCell ref="J55:M55"/>
    <mergeCell ref="X16:AC16"/>
    <mergeCell ref="AA18:AG18"/>
    <mergeCell ref="AA20:AG20"/>
    <mergeCell ref="AA22:AG22"/>
    <mergeCell ref="AJ14:AS14"/>
    <mergeCell ref="N55:Z55"/>
    <mergeCell ref="AG24:BY24"/>
    <mergeCell ref="AG26:BY26"/>
    <mergeCell ref="AG28:BY28"/>
    <mergeCell ref="BG18:BI18"/>
    <mergeCell ref="BG20:BI20"/>
    <mergeCell ref="BW18:BY18"/>
    <mergeCell ref="BW20:BY20"/>
    <mergeCell ref="BN18:BR18"/>
    <mergeCell ref="BN20:BR20"/>
    <mergeCell ref="X20:Y20"/>
    <mergeCell ref="DI14:DQ14"/>
    <mergeCell ref="DK18:DP18"/>
    <mergeCell ref="DK20:DP20"/>
    <mergeCell ref="AC55:AD55"/>
    <mergeCell ref="AO30:AR30"/>
    <mergeCell ref="AQ48:AT48"/>
    <mergeCell ref="AJ69:BE69"/>
    <mergeCell ref="AJ71:BC71"/>
    <mergeCell ref="AU50:BF50"/>
    <mergeCell ref="AV38:BD38"/>
    <mergeCell ref="AV40:BL40"/>
    <mergeCell ref="AV42:BL42"/>
    <mergeCell ref="BH71:BK71"/>
    <mergeCell ref="AF67:AH67"/>
    <mergeCell ref="AG34:BY34"/>
    <mergeCell ref="BP57:BT57"/>
    <mergeCell ref="BF30:BH30"/>
    <mergeCell ref="N57:AI57"/>
    <mergeCell ref="AG32:BY32"/>
    <mergeCell ref="BE55:BK55"/>
    <mergeCell ref="AN57:AT57"/>
    <mergeCell ref="BO30:BS30"/>
    <mergeCell ref="AR38:AU38"/>
    <mergeCell ref="G34:V34"/>
    <mergeCell ref="EB26:EF26"/>
    <mergeCell ref="EB18:EF18"/>
    <mergeCell ref="AG16:EM16"/>
    <mergeCell ref="DW26:DY26"/>
    <mergeCell ref="DW28:DY28"/>
    <mergeCell ref="EG18:EN18"/>
    <mergeCell ref="DT20:DV20"/>
    <mergeCell ref="DT22:DV22"/>
    <mergeCell ref="DT24:DV24"/>
    <mergeCell ref="DT26:DV26"/>
    <mergeCell ref="DT28:DV28"/>
    <mergeCell ref="EG20:EN20"/>
    <mergeCell ref="DT18:DV18"/>
    <mergeCell ref="EB28:EF28"/>
    <mergeCell ref="EB24:EF24"/>
    <mergeCell ref="DH73:DL73"/>
    <mergeCell ref="DL55:DO55"/>
    <mergeCell ref="AU48:CN48"/>
    <mergeCell ref="AY57:BC57"/>
    <mergeCell ref="BM55:BQ55"/>
    <mergeCell ref="AJ67:AT67"/>
    <mergeCell ref="BH67:BK67"/>
    <mergeCell ref="BH69:BK69"/>
    <mergeCell ref="DV48:EL48"/>
    <mergeCell ref="DV50:EK50"/>
    <mergeCell ref="CN67:CP67"/>
    <mergeCell ref="CN69:CP69"/>
    <mergeCell ref="EL55:EQ55"/>
    <mergeCell ref="BU57:CM57"/>
    <mergeCell ref="CO55:DJ55"/>
    <mergeCell ref="CK55:CN55"/>
    <mergeCell ref="AQ50:AT50"/>
    <mergeCell ref="EQ57:ER57"/>
    <mergeCell ref="DP55:EB55"/>
    <mergeCell ref="DR50:DU50"/>
    <mergeCell ref="EF55:EK55"/>
    <mergeCell ref="DR48:DU48"/>
    <mergeCell ref="CT67:DX67"/>
    <mergeCell ref="DY7:EA8"/>
    <mergeCell ref="AC14:AI14"/>
    <mergeCell ref="DV10:DY10"/>
    <mergeCell ref="DU14:DW14"/>
    <mergeCell ref="CQ18:DB18"/>
    <mergeCell ref="AX22:CF22"/>
    <mergeCell ref="EA10:EH10"/>
    <mergeCell ref="DG10:DM10"/>
    <mergeCell ref="DJ7:DN8"/>
    <mergeCell ref="DQ7:DV8"/>
    <mergeCell ref="DK22:DP22"/>
    <mergeCell ref="DA7:DE8"/>
    <mergeCell ref="EK14:EQ14"/>
    <mergeCell ref="EB20:EF20"/>
    <mergeCell ref="EB22:EF22"/>
    <mergeCell ref="D30:E30"/>
    <mergeCell ref="D32:E32"/>
    <mergeCell ref="AR4:BY5"/>
    <mergeCell ref="BF7:BU7"/>
    <mergeCell ref="BF10:BR10"/>
    <mergeCell ref="DK3:DZ4"/>
    <mergeCell ref="M14:Q14"/>
    <mergeCell ref="AT14:AW14"/>
    <mergeCell ref="AX14:BE14"/>
    <mergeCell ref="BN14:BR14"/>
    <mergeCell ref="BU14:CY14"/>
    <mergeCell ref="DX14:EB14"/>
    <mergeCell ref="BV10:BW10"/>
    <mergeCell ref="BY10:CA10"/>
    <mergeCell ref="CM10:CR10"/>
    <mergeCell ref="CZ10:DD10"/>
    <mergeCell ref="CD10:CI10"/>
    <mergeCell ref="BY7:CA8"/>
    <mergeCell ref="CD7:CH8"/>
    <mergeCell ref="CL7:CQ8"/>
    <mergeCell ref="CT7:CY8"/>
    <mergeCell ref="B7:H7"/>
    <mergeCell ref="EB32:EF32"/>
    <mergeCell ref="EB34:EF34"/>
    <mergeCell ref="EE14:EJ14"/>
    <mergeCell ref="X24:AC24"/>
    <mergeCell ref="X26:AC26"/>
    <mergeCell ref="X28:AC28"/>
    <mergeCell ref="X32:AC32"/>
    <mergeCell ref="X34:AC34"/>
    <mergeCell ref="AK30:AL30"/>
    <mergeCell ref="AS30:AV30"/>
    <mergeCell ref="AX30:BE30"/>
    <mergeCell ref="DW18:DY18"/>
    <mergeCell ref="CQ20:DB20"/>
    <mergeCell ref="DW20:DY20"/>
    <mergeCell ref="D16:E16"/>
    <mergeCell ref="D18:E18"/>
    <mergeCell ref="DW32:DY32"/>
    <mergeCell ref="DW34:DY34"/>
    <mergeCell ref="D24:E24"/>
    <mergeCell ref="D26:E26"/>
    <mergeCell ref="D28:E28"/>
    <mergeCell ref="D34:E34"/>
    <mergeCell ref="DW24:DY24"/>
    <mergeCell ref="D55:E55"/>
    <mergeCell ref="D57:E57"/>
    <mergeCell ref="D67:E67"/>
    <mergeCell ref="EG22:EN22"/>
    <mergeCell ref="EG24:EN24"/>
    <mergeCell ref="EG26:EN26"/>
    <mergeCell ref="EG28:EN28"/>
    <mergeCell ref="EG32:EN32"/>
    <mergeCell ref="EG34:EN34"/>
    <mergeCell ref="CQ22:DB22"/>
    <mergeCell ref="CQ24:DB24"/>
    <mergeCell ref="CQ26:DB26"/>
    <mergeCell ref="CQ28:DB28"/>
    <mergeCell ref="DW22:DY22"/>
    <mergeCell ref="DT32:DV32"/>
    <mergeCell ref="DT34:DV34"/>
    <mergeCell ref="X22:Y22"/>
    <mergeCell ref="G67:K67"/>
    <mergeCell ref="BN38:BR38"/>
    <mergeCell ref="BN40:BR40"/>
    <mergeCell ref="BN42:BR42"/>
    <mergeCell ref="AE55:AX55"/>
    <mergeCell ref="DI57:EP57"/>
    <mergeCell ref="DK24:DP24"/>
    <mergeCell ref="F79:H79"/>
    <mergeCell ref="F80:H80"/>
    <mergeCell ref="F81:H81"/>
    <mergeCell ref="G70:AB70"/>
    <mergeCell ref="G69:AA69"/>
    <mergeCell ref="F55:H55"/>
    <mergeCell ref="AA30:AG30"/>
    <mergeCell ref="L63:N63"/>
    <mergeCell ref="G73:AB73"/>
    <mergeCell ref="K81:CF81"/>
    <mergeCell ref="AI73:CF73"/>
    <mergeCell ref="BM67:BZ67"/>
    <mergeCell ref="CC30:CF30"/>
    <mergeCell ref="BV30:BZ30"/>
    <mergeCell ref="J57:M57"/>
    <mergeCell ref="G51:AJ51"/>
    <mergeCell ref="BC55:BD55"/>
    <mergeCell ref="AF69:AH69"/>
    <mergeCell ref="AF71:AH71"/>
    <mergeCell ref="J77:AK77"/>
    <mergeCell ref="J79:AK79"/>
    <mergeCell ref="AP79:AS79"/>
    <mergeCell ref="AR40:AU40"/>
    <mergeCell ref="AR42:AU42"/>
    <mergeCell ref="EV24:EX27"/>
    <mergeCell ref="AA85:CM85"/>
    <mergeCell ref="CT69:DX69"/>
    <mergeCell ref="E91:EP100"/>
    <mergeCell ref="F56:H56"/>
    <mergeCell ref="F57:H57"/>
    <mergeCell ref="BM69:CF69"/>
    <mergeCell ref="BM71:BX71"/>
    <mergeCell ref="G71:AA71"/>
    <mergeCell ref="D69:E69"/>
    <mergeCell ref="D71:E71"/>
    <mergeCell ref="D73:E73"/>
    <mergeCell ref="D77:E77"/>
    <mergeCell ref="D79:E79"/>
    <mergeCell ref="D81:E81"/>
    <mergeCell ref="D85:E85"/>
    <mergeCell ref="C89:EM89"/>
    <mergeCell ref="C88:EC88"/>
    <mergeCell ref="AL57:AM57"/>
    <mergeCell ref="AW63:AZ63"/>
    <mergeCell ref="AP77:AS77"/>
    <mergeCell ref="F77:H77"/>
    <mergeCell ref="C87:EQ87"/>
    <mergeCell ref="F78:H78"/>
  </mergeCells>
  <phoneticPr fontId="2"/>
  <hyperlinks>
    <hyperlink ref="EV25:FY26" location="入力シート!D2" display="入力シートへもどる"/>
  </hyperlinks>
  <pageMargins left="0" right="0" top="0" bottom="0"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55" id="{975DB2BA-3093-4E40-BF7F-CB3E945E3267}">
            <xm:f>Sheet1!$B$108=TRUE</xm:f>
            <x14:dxf>
              <border>
                <bottom style="thin">
                  <color auto="1"/>
                </bottom>
                <vertical/>
                <horizontal/>
              </border>
            </x14:dxf>
          </x14:cfRule>
          <xm:sqref>G67:K67</xm:sqref>
        </x14:conditionalFormatting>
        <x14:conditionalFormatting xmlns:xm="http://schemas.microsoft.com/office/excel/2006/main">
          <x14:cfRule type="expression" priority="356" id="{058967A3-BEA2-40D6-8413-8570F9BEBCCC}">
            <xm:f>Sheet1!$B$112=TRUE</xm:f>
            <x14:dxf>
              <border>
                <bottom style="thin">
                  <color auto="1"/>
                </bottom>
                <vertical/>
                <horizontal/>
              </border>
            </x14:dxf>
          </x14:cfRule>
          <xm:sqref>G69:AA69</xm:sqref>
        </x14:conditionalFormatting>
        <x14:conditionalFormatting xmlns:xm="http://schemas.microsoft.com/office/excel/2006/main">
          <x14:cfRule type="expression" priority="357" id="{E615EC03-8C9D-4F31-933B-DCFABDB91C3C}">
            <xm:f>Sheet1!$B$109=TRUE</xm:f>
            <x14:dxf>
              <border>
                <bottom style="thin">
                  <color auto="1"/>
                </bottom>
                <vertical/>
                <horizontal/>
              </border>
            </x14:dxf>
          </x14:cfRule>
          <xm:sqref>AJ67:AT67</xm:sqref>
        </x14:conditionalFormatting>
        <x14:conditionalFormatting xmlns:xm="http://schemas.microsoft.com/office/excel/2006/main">
          <x14:cfRule type="expression" priority="358" id="{8B24A79B-4893-48F3-9D10-5332AC5ED9EA}">
            <xm:f>Sheet1!$B$110=TRUE</xm:f>
            <x14:dxf>
              <border>
                <bottom style="thin">
                  <color auto="1"/>
                </bottom>
                <vertical/>
                <horizontal/>
              </border>
            </x14:dxf>
          </x14:cfRule>
          <xm:sqref>BM67:BY67</xm:sqref>
        </x14:conditionalFormatting>
        <x14:conditionalFormatting xmlns:xm="http://schemas.microsoft.com/office/excel/2006/main">
          <x14:cfRule type="expression" priority="359" id="{25F04A56-226E-433E-A368-EB489C024893}">
            <xm:f>Sheet1!$B$111=TRUE</xm:f>
            <x14:dxf>
              <border>
                <bottom style="thin">
                  <color auto="1"/>
                </bottom>
                <vertical/>
                <horizontal/>
              </border>
            </x14:dxf>
          </x14:cfRule>
          <xm:sqref>CT67:DV67</xm:sqref>
        </x14:conditionalFormatting>
        <x14:conditionalFormatting xmlns:xm="http://schemas.microsoft.com/office/excel/2006/main">
          <x14:cfRule type="expression" priority="360" id="{E926E122-19EE-4DE3-B168-5EE35B605B4C}">
            <xm:f>Sheet1!$B$113=TRUE</xm:f>
            <x14:dxf>
              <border>
                <bottom style="thin">
                  <color auto="1"/>
                </bottom>
                <vertical/>
                <horizontal/>
              </border>
            </x14:dxf>
          </x14:cfRule>
          <xm:sqref>AJ69:BE69</xm:sqref>
        </x14:conditionalFormatting>
        <x14:conditionalFormatting xmlns:xm="http://schemas.microsoft.com/office/excel/2006/main">
          <x14:cfRule type="expression" priority="361" id="{55BFFF92-BA03-4912-9497-B207A673AE1B}">
            <xm:f>Sheet1!$B$114=TRUE</xm:f>
            <x14:dxf>
              <border>
                <bottom style="thin">
                  <color auto="1"/>
                </bottom>
                <vertical/>
                <horizontal/>
              </border>
            </x14:dxf>
          </x14:cfRule>
          <xm:sqref>BM69:CF69</xm:sqref>
        </x14:conditionalFormatting>
        <x14:conditionalFormatting xmlns:xm="http://schemas.microsoft.com/office/excel/2006/main">
          <x14:cfRule type="expression" priority="362" id="{DEB1FF8E-EF40-4B29-A6B1-4184F8579E9B}">
            <xm:f>Sheet1!$B$115=TRUE</xm:f>
            <x14:dxf>
              <border>
                <bottom style="thin">
                  <color auto="1"/>
                </bottom>
                <vertical/>
                <horizontal/>
              </border>
            </x14:dxf>
          </x14:cfRule>
          <xm:sqref>CT69:DV69</xm:sqref>
        </x14:conditionalFormatting>
        <x14:conditionalFormatting xmlns:xm="http://schemas.microsoft.com/office/excel/2006/main">
          <x14:cfRule type="expression" priority="363" id="{D4F5355F-7A36-40E9-BD67-BBE01F00223A}">
            <xm:f>Sheet1!$B$116=TRUE</xm:f>
            <x14:dxf>
              <border>
                <bottom style="thin">
                  <color auto="1"/>
                </bottom>
              </border>
            </x14:dxf>
          </x14:cfRule>
          <xm:sqref>G71:AA71</xm:sqref>
        </x14:conditionalFormatting>
        <x14:conditionalFormatting xmlns:xm="http://schemas.microsoft.com/office/excel/2006/main">
          <x14:cfRule type="expression" priority="364" id="{A6DFF719-9839-4723-A826-8A5ABAD1E50C}">
            <xm:f>Sheet1!$B$119=TRUE</xm:f>
            <x14:dxf>
              <border>
                <bottom style="thin">
                  <color auto="1"/>
                </bottom>
                <vertical/>
                <horizontal/>
              </border>
            </x14:dxf>
          </x14:cfRule>
          <xm:sqref>G73:AB73</xm:sqref>
        </x14:conditionalFormatting>
        <x14:conditionalFormatting xmlns:xm="http://schemas.microsoft.com/office/excel/2006/main">
          <x14:cfRule type="expression" priority="365" id="{13E385F8-34E9-4261-9649-2FF958B8116F}">
            <xm:f>Sheet1!$B$117=TRUE</xm:f>
            <x14:dxf>
              <border>
                <bottom style="thin">
                  <color auto="1"/>
                </bottom>
                <vertical/>
                <horizontal/>
              </border>
            </x14:dxf>
          </x14:cfRule>
          <xm:sqref>AJ71:BC71</xm:sqref>
        </x14:conditionalFormatting>
        <x14:conditionalFormatting xmlns:xm="http://schemas.microsoft.com/office/excel/2006/main">
          <x14:cfRule type="expression" priority="366" id="{2E3ADFA4-F49E-4BA2-9277-C48413B45EC4}">
            <xm:f>Sheet1!$B$118=TRUE</xm:f>
            <x14:dxf>
              <border>
                <bottom style="thin">
                  <color auto="1"/>
                </bottom>
                <vertical/>
                <horizontal/>
              </border>
            </x14:dxf>
          </x14:cfRule>
          <xm:sqref>BM71:BX71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31"/>
  <sheetViews>
    <sheetView topLeftCell="A45" workbookViewId="0">
      <selection activeCell="A58" sqref="A58:XFD58"/>
    </sheetView>
  </sheetViews>
  <sheetFormatPr defaultRowHeight="13.5"/>
  <cols>
    <col min="1" max="4" width="9" style="222" customWidth="1"/>
    <col min="5" max="5" width="10.5" style="206" customWidth="1"/>
    <col min="6" max="6" width="9" style="206" customWidth="1"/>
  </cols>
  <sheetData>
    <row r="1" spans="1:6">
      <c r="F1" s="276" t="s">
        <v>91</v>
      </c>
    </row>
    <row r="2" spans="1:6">
      <c r="F2" s="219"/>
    </row>
    <row r="3" spans="1:6">
      <c r="F3" s="219"/>
    </row>
    <row r="4" spans="1:6">
      <c r="A4" s="255">
        <f>YEAR(入力シート!D4)</f>
        <v>1900</v>
      </c>
      <c r="B4" s="256" t="str">
        <f>RIGHT("0"&amp;MONTH(入力シート!D4),2)</f>
        <v>01</v>
      </c>
      <c r="C4" s="257" t="str">
        <f>RIGHT("0"&amp;DAY(入力シート!D4),2)</f>
        <v>00</v>
      </c>
      <c r="D4" s="258"/>
      <c r="F4" s="219"/>
    </row>
    <row r="5" spans="1:6">
      <c r="A5" s="255">
        <f>YEAR(入力シート!D5)</f>
        <v>1900</v>
      </c>
      <c r="B5" s="256" t="str">
        <f>RIGHT("0"&amp;MONTH(入力シート!D5),2)</f>
        <v>01</v>
      </c>
      <c r="C5" s="257" t="str">
        <f>RIGHT("0"&amp;DAY(入力シート!D5),2)</f>
        <v>00</v>
      </c>
      <c r="D5" s="258"/>
      <c r="E5" s="220"/>
      <c r="F5" s="219"/>
    </row>
    <row r="6" spans="1:6">
      <c r="A6" s="259"/>
      <c r="B6" s="260"/>
      <c r="C6" s="261"/>
      <c r="D6" s="262"/>
      <c r="E6" s="221"/>
      <c r="F6" s="219"/>
    </row>
    <row r="7" spans="1:6">
      <c r="F7" s="219"/>
    </row>
    <row r="8" spans="1:6">
      <c r="A8" s="264"/>
      <c r="B8" s="265"/>
      <c r="C8" s="266"/>
      <c r="D8" s="258"/>
      <c r="F8" s="219"/>
    </row>
    <row r="9" spans="1:6">
      <c r="A9" s="267">
        <f>入力シート!D9</f>
        <v>0</v>
      </c>
      <c r="B9" s="268">
        <f>入力シート!D9</f>
        <v>0</v>
      </c>
      <c r="C9" s="269">
        <f>入力シート!D9</f>
        <v>0</v>
      </c>
      <c r="D9" s="270">
        <f>入力シート!D9</f>
        <v>0</v>
      </c>
      <c r="E9" s="220">
        <f ca="1">TODAY()</f>
        <v>45378</v>
      </c>
      <c r="F9" s="219"/>
    </row>
    <row r="10" spans="1:6">
      <c r="F10" s="219"/>
    </row>
    <row r="11" spans="1:6">
      <c r="A11" s="222" t="b">
        <v>0</v>
      </c>
      <c r="B11" s="222" t="b">
        <v>0</v>
      </c>
      <c r="F11" s="219"/>
    </row>
    <row r="12" spans="1:6">
      <c r="B12" s="271"/>
      <c r="C12" s="271"/>
      <c r="D12" s="271"/>
      <c r="F12" s="222"/>
    </row>
    <row r="13" spans="1:6">
      <c r="B13" s="271"/>
      <c r="C13" s="271"/>
      <c r="D13" s="271"/>
    </row>
    <row r="15" spans="1:6">
      <c r="F15" s="223"/>
    </row>
    <row r="16" spans="1:6">
      <c r="A16" s="223"/>
      <c r="B16" s="223"/>
      <c r="C16" s="223"/>
      <c r="D16" s="223"/>
      <c r="E16" s="223"/>
    </row>
    <row r="17" spans="1:6">
      <c r="A17" s="222" t="b">
        <v>0</v>
      </c>
      <c r="B17" s="222" t="b">
        <v>0</v>
      </c>
    </row>
    <row r="23" spans="1:6">
      <c r="A23" s="223"/>
      <c r="B23" s="223"/>
      <c r="C23" s="223"/>
      <c r="D23" s="223"/>
      <c r="E23" s="223"/>
      <c r="F23" s="223"/>
    </row>
    <row r="25" spans="1:6">
      <c r="A25" s="222" t="b">
        <v>0</v>
      </c>
      <c r="B25" s="222" t="b">
        <v>0</v>
      </c>
    </row>
    <row r="26" spans="1:6">
      <c r="A26" s="272" t="b">
        <v>0</v>
      </c>
      <c r="B26" s="272" t="b">
        <v>0</v>
      </c>
    </row>
    <row r="27" spans="1:6">
      <c r="A27" s="272" t="b">
        <v>0</v>
      </c>
      <c r="B27" s="272" t="b">
        <v>0</v>
      </c>
      <c r="C27" s="272" t="b">
        <v>0</v>
      </c>
      <c r="D27" s="272" t="b">
        <v>0</v>
      </c>
    </row>
    <row r="28" spans="1:6">
      <c r="A28" s="272" t="b">
        <v>0</v>
      </c>
      <c r="B28" s="272" t="b">
        <v>0</v>
      </c>
      <c r="C28" s="272" t="b">
        <v>0</v>
      </c>
      <c r="D28" s="272" t="b">
        <v>0</v>
      </c>
    </row>
    <row r="29" spans="1:6">
      <c r="A29" s="272" t="b">
        <v>0</v>
      </c>
      <c r="B29" s="272" t="b">
        <v>0</v>
      </c>
      <c r="C29" s="272" t="b">
        <v>0</v>
      </c>
      <c r="D29" s="272" t="b">
        <v>0</v>
      </c>
    </row>
    <row r="30" spans="1:6">
      <c r="A30" s="272" t="b">
        <v>0</v>
      </c>
      <c r="B30" s="272"/>
      <c r="E30" s="206">
        <f>COUNTIF(A27:D30,TRUE)</f>
        <v>0</v>
      </c>
    </row>
    <row r="39" spans="1:5">
      <c r="A39" s="222" t="b">
        <v>0</v>
      </c>
      <c r="B39" s="222" t="b">
        <v>0</v>
      </c>
      <c r="C39" s="222" t="b">
        <v>0</v>
      </c>
      <c r="D39" s="222">
        <f>COUNTIF(A39:C39,TRUE)</f>
        <v>0</v>
      </c>
      <c r="E39" s="206">
        <f>COUNTIF(A39:C39,TRUE)</f>
        <v>0</v>
      </c>
    </row>
    <row r="43" spans="1:5">
      <c r="A43" s="222" t="b">
        <v>0</v>
      </c>
      <c r="B43" s="222" t="b">
        <v>0</v>
      </c>
      <c r="C43" s="222" t="b">
        <v>0</v>
      </c>
    </row>
    <row r="44" spans="1:5">
      <c r="A44" s="222" t="b">
        <v>0</v>
      </c>
      <c r="B44" s="222" t="b">
        <v>0</v>
      </c>
      <c r="C44" s="222" t="b">
        <v>0</v>
      </c>
    </row>
    <row r="45" spans="1:5">
      <c r="A45" s="222" t="b">
        <v>0</v>
      </c>
      <c r="B45" s="222" t="b">
        <v>0</v>
      </c>
      <c r="C45" s="222" t="b">
        <v>0</v>
      </c>
    </row>
    <row r="46" spans="1:5">
      <c r="A46" s="222" t="b">
        <v>0</v>
      </c>
      <c r="B46" s="222" t="b">
        <v>0</v>
      </c>
    </row>
    <row r="47" spans="1:5">
      <c r="A47" s="222" t="b">
        <v>0</v>
      </c>
    </row>
    <row r="49" spans="1:6">
      <c r="A49" s="222" t="b">
        <v>0</v>
      </c>
      <c r="B49" s="222" t="b">
        <v>0</v>
      </c>
      <c r="C49" s="222" t="b">
        <v>0</v>
      </c>
      <c r="D49" s="222" t="b">
        <v>0</v>
      </c>
      <c r="E49" s="206" t="b">
        <v>0</v>
      </c>
    </row>
    <row r="50" spans="1:6">
      <c r="A50" s="222" t="b">
        <v>0</v>
      </c>
      <c r="B50" s="222" t="b">
        <v>0</v>
      </c>
      <c r="C50" s="222" t="b">
        <v>0</v>
      </c>
      <c r="D50" s="222" t="b">
        <v>0</v>
      </c>
      <c r="F50" s="206">
        <f>COUNTIF(A49:E50,TRUE)</f>
        <v>0</v>
      </c>
    </row>
    <row r="51" spans="1:6">
      <c r="A51" s="222" t="b">
        <v>0</v>
      </c>
      <c r="B51" s="222" t="b">
        <v>0</v>
      </c>
      <c r="C51" s="222" t="b">
        <v>0</v>
      </c>
      <c r="D51" s="222" t="b">
        <v>0</v>
      </c>
    </row>
    <row r="52" spans="1:6">
      <c r="A52" s="222" t="b">
        <v>0</v>
      </c>
      <c r="B52" s="222" t="b">
        <v>0</v>
      </c>
      <c r="C52" s="222" t="b">
        <v>0</v>
      </c>
      <c r="D52" s="222" t="b">
        <v>0</v>
      </c>
      <c r="F52" s="206">
        <f>COUNTIF(A51:E52,TRUE)</f>
        <v>0</v>
      </c>
    </row>
    <row r="53" spans="1:6">
      <c r="A53" s="222" t="b">
        <v>0</v>
      </c>
      <c r="B53" s="222" t="b">
        <v>0</v>
      </c>
    </row>
    <row r="54" spans="1:6">
      <c r="A54" s="222" t="b">
        <v>0</v>
      </c>
      <c r="B54" s="222" t="b">
        <v>0</v>
      </c>
      <c r="C54" s="222" t="b">
        <v>0</v>
      </c>
      <c r="D54" s="222" t="b">
        <v>0</v>
      </c>
      <c r="E54" s="206">
        <f>COUNTIF(A54:D54,TRUE)</f>
        <v>0</v>
      </c>
    </row>
    <row r="55" spans="1:6">
      <c r="A55" s="222" t="b">
        <v>0</v>
      </c>
      <c r="B55" s="222" t="b">
        <v>0</v>
      </c>
      <c r="C55" s="222" t="b">
        <v>0</v>
      </c>
      <c r="D55" s="222" t="b">
        <v>0</v>
      </c>
      <c r="E55" s="206">
        <f>COUNTIF(A55:D55,TRUE)</f>
        <v>0</v>
      </c>
    </row>
    <row r="56" spans="1:6">
      <c r="A56" s="222" t="b">
        <v>0</v>
      </c>
      <c r="B56" s="222" t="b">
        <v>0</v>
      </c>
    </row>
    <row r="57" spans="1:6">
      <c r="A57" s="222" t="b">
        <v>0</v>
      </c>
      <c r="B57" s="222" t="b">
        <v>0</v>
      </c>
      <c r="C57" s="222" t="b">
        <v>0</v>
      </c>
      <c r="D57" s="222" t="b">
        <v>0</v>
      </c>
    </row>
    <row r="58" spans="1:6">
      <c r="A58" s="222" t="b">
        <v>0</v>
      </c>
      <c r="B58" s="222" t="b">
        <v>0</v>
      </c>
      <c r="C58" s="222" t="b">
        <v>0</v>
      </c>
      <c r="D58" s="222" t="b">
        <v>0</v>
      </c>
    </row>
    <row r="59" spans="1:6">
      <c r="A59" s="206" t="b">
        <v>0</v>
      </c>
      <c r="B59" s="222" t="b">
        <v>0</v>
      </c>
      <c r="C59" s="222" t="b">
        <v>0</v>
      </c>
      <c r="D59" s="222" t="b">
        <v>0</v>
      </c>
    </row>
    <row r="61" spans="1:6">
      <c r="A61" s="222" t="b">
        <v>0</v>
      </c>
      <c r="B61" s="222" t="b">
        <v>0</v>
      </c>
    </row>
    <row r="63" spans="1:6">
      <c r="A63" s="222" t="b">
        <v>0</v>
      </c>
      <c r="B63" s="222" t="b">
        <v>0</v>
      </c>
    </row>
    <row r="65" spans="1:5">
      <c r="A65" s="272" t="b">
        <v>0</v>
      </c>
      <c r="B65" s="272" t="b">
        <v>0</v>
      </c>
    </row>
    <row r="68" spans="1:5">
      <c r="A68" s="222" t="b">
        <v>0</v>
      </c>
      <c r="B68" s="222" t="b">
        <v>0</v>
      </c>
      <c r="C68" s="222" t="b">
        <v>0</v>
      </c>
      <c r="D68" s="222">
        <f>COUNTIF(A68:C68,TRUE)</f>
        <v>0</v>
      </c>
    </row>
    <row r="69" spans="1:5">
      <c r="A69" s="222" t="b">
        <v>0</v>
      </c>
    </row>
    <row r="71" spans="1:5">
      <c r="A71" s="222" t="b">
        <v>0</v>
      </c>
    </row>
    <row r="72" spans="1:5">
      <c r="A72" s="222" t="b">
        <v>0</v>
      </c>
      <c r="B72" s="222" t="b">
        <v>0</v>
      </c>
      <c r="C72" s="222" t="b">
        <v>0</v>
      </c>
      <c r="D72" s="222" t="b">
        <v>0</v>
      </c>
      <c r="E72" s="206">
        <f>COUNTIF(B72:D72,TRUE)</f>
        <v>0</v>
      </c>
    </row>
    <row r="73" spans="1:5">
      <c r="A73" s="222" t="b">
        <v>0</v>
      </c>
      <c r="B73" s="222" t="b">
        <v>0</v>
      </c>
      <c r="C73" s="222" t="b">
        <v>0</v>
      </c>
      <c r="D73" s="222" t="b">
        <v>0</v>
      </c>
      <c r="E73" s="206">
        <f t="shared" ref="E73:E76" si="0">COUNTIF(B73:D73,TRUE)</f>
        <v>0</v>
      </c>
    </row>
    <row r="74" spans="1:5">
      <c r="A74" s="222" t="b">
        <v>0</v>
      </c>
      <c r="B74" s="222" t="b">
        <v>0</v>
      </c>
      <c r="C74" s="222" t="b">
        <v>0</v>
      </c>
      <c r="D74" s="222" t="b">
        <v>0</v>
      </c>
      <c r="E74" s="206">
        <f t="shared" si="0"/>
        <v>0</v>
      </c>
    </row>
    <row r="75" spans="1:5">
      <c r="A75" s="222" t="b">
        <v>0</v>
      </c>
      <c r="B75" s="222" t="b">
        <v>0</v>
      </c>
      <c r="C75" s="222" t="b">
        <v>0</v>
      </c>
      <c r="D75" s="222" t="b">
        <v>0</v>
      </c>
      <c r="E75" s="206">
        <f t="shared" si="0"/>
        <v>0</v>
      </c>
    </row>
    <row r="76" spans="1:5">
      <c r="A76" s="222" t="b">
        <v>0</v>
      </c>
      <c r="B76" s="222" t="b">
        <v>0</v>
      </c>
      <c r="C76" s="222" t="b">
        <v>0</v>
      </c>
      <c r="D76" s="222" t="b">
        <v>0</v>
      </c>
      <c r="E76" s="206">
        <f t="shared" si="0"/>
        <v>0</v>
      </c>
    </row>
    <row r="77" spans="1:5">
      <c r="D77" s="222" t="b">
        <v>0</v>
      </c>
    </row>
    <row r="78" spans="1:5">
      <c r="A78" s="222" t="b">
        <v>0</v>
      </c>
      <c r="B78" s="222" t="b">
        <v>0</v>
      </c>
      <c r="C78" s="222" t="b">
        <v>0</v>
      </c>
      <c r="D78" s="222" t="b">
        <v>0</v>
      </c>
    </row>
    <row r="80" spans="1:5">
      <c r="A80" s="222" t="b">
        <v>0</v>
      </c>
      <c r="B80" s="222" t="b">
        <v>0</v>
      </c>
      <c r="C80" s="222" t="b">
        <v>0</v>
      </c>
      <c r="D80" s="222" t="b">
        <v>0</v>
      </c>
    </row>
    <row r="82" spans="1:4">
      <c r="A82" s="222" t="b">
        <v>0</v>
      </c>
      <c r="B82" s="222" t="b">
        <v>0</v>
      </c>
      <c r="C82" s="222" t="b">
        <v>0</v>
      </c>
      <c r="D82" s="222" t="b">
        <v>0</v>
      </c>
    </row>
    <row r="84" spans="1:4">
      <c r="A84" s="222" t="b">
        <v>0</v>
      </c>
    </row>
    <row r="85" spans="1:4">
      <c r="B85" s="222" t="b">
        <v>0</v>
      </c>
      <c r="C85" s="222" t="b">
        <v>0</v>
      </c>
    </row>
    <row r="86" spans="1:4">
      <c r="B86" s="222" t="b">
        <v>0</v>
      </c>
      <c r="C86" s="222" t="b">
        <v>0</v>
      </c>
    </row>
    <row r="87" spans="1:4">
      <c r="B87" s="222" t="b">
        <v>0</v>
      </c>
      <c r="C87" s="222" t="b">
        <v>0</v>
      </c>
    </row>
    <row r="89" spans="1:4">
      <c r="A89" s="222" t="b">
        <v>0</v>
      </c>
      <c r="B89" s="222" t="b">
        <v>0</v>
      </c>
      <c r="C89" s="222" t="b">
        <v>0</v>
      </c>
      <c r="D89" s="222" t="b">
        <v>0</v>
      </c>
    </row>
    <row r="91" spans="1:4">
      <c r="A91" s="222" t="b">
        <v>0</v>
      </c>
      <c r="B91" s="222" t="b">
        <v>0</v>
      </c>
      <c r="C91" s="222" t="b">
        <v>0</v>
      </c>
      <c r="D91" s="222" t="b">
        <v>0</v>
      </c>
    </row>
    <row r="94" spans="1:4">
      <c r="A94" s="222" t="b">
        <v>0</v>
      </c>
      <c r="B94" s="222" t="b">
        <v>0</v>
      </c>
      <c r="C94" s="222" t="b">
        <v>0</v>
      </c>
      <c r="D94" s="222">
        <f>COUNTIF(A94:C94,TRUE)</f>
        <v>0</v>
      </c>
    </row>
    <row r="95" spans="1:4">
      <c r="A95" s="222" t="b">
        <v>0</v>
      </c>
      <c r="B95" s="222" t="b">
        <v>0</v>
      </c>
      <c r="C95" s="222" t="b">
        <v>0</v>
      </c>
      <c r="D95" s="222">
        <f>COUNTIF(A95:C95,TRUE)</f>
        <v>0</v>
      </c>
    </row>
    <row r="96" spans="1:4">
      <c r="A96" s="222" t="b">
        <v>0</v>
      </c>
      <c r="B96" s="222" t="b">
        <v>0</v>
      </c>
      <c r="C96" s="222" t="b">
        <v>0</v>
      </c>
    </row>
    <row r="97" spans="1:4">
      <c r="A97" s="222" t="b">
        <v>0</v>
      </c>
      <c r="C97" s="222" t="b">
        <v>0</v>
      </c>
    </row>
    <row r="98" spans="1:4">
      <c r="A98" s="222" t="b">
        <v>0</v>
      </c>
      <c r="B98" s="222" t="b">
        <v>0</v>
      </c>
    </row>
    <row r="100" spans="1:4">
      <c r="A100" s="222" t="b">
        <v>0</v>
      </c>
      <c r="B100" s="222" t="b">
        <v>0</v>
      </c>
      <c r="C100" s="222" t="b">
        <v>0</v>
      </c>
    </row>
    <row r="101" spans="1:4">
      <c r="A101" s="222" t="b">
        <v>0</v>
      </c>
      <c r="B101" s="222" t="b">
        <v>0</v>
      </c>
      <c r="C101" s="222" t="b">
        <v>0</v>
      </c>
    </row>
    <row r="102" spans="1:4">
      <c r="A102" s="222" t="b">
        <v>0</v>
      </c>
      <c r="B102" s="222" t="b">
        <v>0</v>
      </c>
      <c r="C102" s="222" t="b">
        <v>0</v>
      </c>
    </row>
    <row r="103" spans="1:4">
      <c r="A103" s="222" t="b">
        <v>0</v>
      </c>
      <c r="B103" s="222" t="b">
        <v>0</v>
      </c>
      <c r="C103" s="222" t="b">
        <v>0</v>
      </c>
      <c r="D103" s="222" t="b">
        <v>0</v>
      </c>
    </row>
    <row r="104" spans="1:4">
      <c r="A104" s="222" t="b">
        <v>0</v>
      </c>
    </row>
    <row r="107" spans="1:4">
      <c r="A107" s="222" t="b">
        <v>0</v>
      </c>
      <c r="B107" s="222" t="b">
        <v>0</v>
      </c>
      <c r="C107" s="222" t="b">
        <v>0</v>
      </c>
      <c r="D107" s="222">
        <f>COUNTIF(A107:C107,TRUE)</f>
        <v>0</v>
      </c>
    </row>
    <row r="108" spans="1:4">
      <c r="A108" s="222" t="b">
        <v>0</v>
      </c>
      <c r="B108" s="222" t="b">
        <v>0</v>
      </c>
    </row>
    <row r="109" spans="1:4">
      <c r="A109" s="222" t="b">
        <v>0</v>
      </c>
      <c r="B109" s="222" t="b">
        <v>0</v>
      </c>
    </row>
    <row r="110" spans="1:4">
      <c r="A110" s="222" t="b">
        <v>0</v>
      </c>
      <c r="B110" s="222" t="b">
        <v>0</v>
      </c>
    </row>
    <row r="111" spans="1:4">
      <c r="A111" s="222" t="b">
        <v>0</v>
      </c>
      <c r="B111" s="222" t="b">
        <v>0</v>
      </c>
    </row>
    <row r="112" spans="1:4">
      <c r="A112" s="222" t="b">
        <v>0</v>
      </c>
      <c r="B112" s="222" t="b">
        <v>0</v>
      </c>
    </row>
    <row r="113" spans="1:2">
      <c r="A113" s="222" t="b">
        <v>0</v>
      </c>
      <c r="B113" s="222" t="b">
        <v>0</v>
      </c>
    </row>
    <row r="114" spans="1:2">
      <c r="A114" s="222" t="b">
        <v>0</v>
      </c>
      <c r="B114" s="222" t="b">
        <v>0</v>
      </c>
    </row>
    <row r="115" spans="1:2">
      <c r="A115" s="222" t="b">
        <v>0</v>
      </c>
      <c r="B115" s="222" t="b">
        <v>0</v>
      </c>
    </row>
    <row r="116" spans="1:2">
      <c r="A116" s="222" t="b">
        <v>0</v>
      </c>
      <c r="B116" s="222" t="b">
        <v>0</v>
      </c>
    </row>
    <row r="117" spans="1:2">
      <c r="A117" s="222" t="b">
        <v>0</v>
      </c>
      <c r="B117" s="222" t="b">
        <v>0</v>
      </c>
    </row>
    <row r="118" spans="1:2">
      <c r="A118" s="222" t="b">
        <v>0</v>
      </c>
      <c r="B118" s="222" t="b">
        <v>0</v>
      </c>
    </row>
    <row r="119" spans="1:2">
      <c r="A119" s="222" t="b">
        <v>0</v>
      </c>
      <c r="B119" s="222" t="b">
        <v>0</v>
      </c>
    </row>
    <row r="121" spans="1:2">
      <c r="A121" s="222" t="b">
        <v>0</v>
      </c>
    </row>
    <row r="122" spans="1:2">
      <c r="A122" s="272" t="b">
        <v>0</v>
      </c>
      <c r="B122" s="272"/>
    </row>
    <row r="123" spans="1:2">
      <c r="A123" s="272" t="b">
        <v>0</v>
      </c>
      <c r="B123" s="272"/>
    </row>
    <row r="124" spans="1:2">
      <c r="A124" s="272" t="b">
        <v>0</v>
      </c>
      <c r="B124" s="272"/>
    </row>
    <row r="125" spans="1:2">
      <c r="A125" s="272" t="b">
        <v>0</v>
      </c>
      <c r="B125" s="272"/>
    </row>
    <row r="126" spans="1:2">
      <c r="A126" s="272" t="b">
        <v>0</v>
      </c>
      <c r="B126" s="272"/>
    </row>
    <row r="127" spans="1:2">
      <c r="A127" s="272" t="b">
        <v>0</v>
      </c>
      <c r="B127" s="272"/>
    </row>
    <row r="128" spans="1:2">
      <c r="A128" s="272" t="b">
        <v>0</v>
      </c>
      <c r="B128" s="272"/>
    </row>
    <row r="129" spans="1:4">
      <c r="A129" s="272" t="b">
        <v>0</v>
      </c>
      <c r="B129" s="222" t="b">
        <v>0</v>
      </c>
      <c r="C129" s="222" t="b">
        <v>0</v>
      </c>
      <c r="D129" s="222">
        <f>COUNTIF(A129:C129,TRUE)</f>
        <v>0</v>
      </c>
    </row>
    <row r="131" spans="1:4">
      <c r="C131" s="222" t="b">
        <f>IF(入力シート!D129="",FALSE,IF(入力シート!D129="不明",TRUE,FALSE))</f>
        <v>0</v>
      </c>
    </row>
  </sheetData>
  <phoneticPr fontId="2"/>
  <conditionalFormatting sqref="C57">
    <cfRule type="expression" dxfId="0" priority="354" stopIfTrue="1">
      <formula>COUNTIF($C57,"*TRUE*")=1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入力シート</vt:lpstr>
      <vt:lpstr>意見書（１面）</vt:lpstr>
      <vt:lpstr>意見書（２面）</vt:lpstr>
      <vt:lpstr>Sheet1</vt:lpstr>
      <vt:lpstr>'意見書（１面）'!Print_Area</vt:lpstr>
      <vt:lpstr>'意見書（２面）'!Print_Area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ous11169</dc:creator>
  <cp:lastModifiedBy>ous11169</cp:lastModifiedBy>
  <cp:lastPrinted>2023-11-22T04:36:05Z</cp:lastPrinted>
  <dcterms:created xsi:type="dcterms:W3CDTF">2023-05-15T01:29:51Z</dcterms:created>
  <dcterms:modified xsi:type="dcterms:W3CDTF">2024-03-27T05:49:56Z</dcterms:modified>
</cp:coreProperties>
</file>