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11370" tabRatio="929"/>
  </bookViews>
  <sheets>
    <sheet name="★はじめに★" sheetId="15" r:id="rId1"/>
    <sheet name="１入力用シート（クラブの基本部分）" sheetId="11" r:id="rId2"/>
    <sheet name="２入力用シート（待機児童も含めた児童情報）" sheetId="12" r:id="rId3"/>
    <sheet name="３入力用シート（支援員等スタッフ体制）" sheetId="13" r:id="rId4"/>
    <sheet name="４入力用シート（加算部分）" sheetId="14" r:id="rId5"/>
    <sheet name="★入力チェック★" sheetId="16" r:id="rId6"/>
    <sheet name="〇エクセルデータへのパスワードのかけ方〇" sheetId="17" r:id="rId7"/>
    <sheet name="【様式１】R6事業計画書" sheetId="2" r:id="rId8"/>
    <sheet name="【様式２】R6委託料算出表（入力用）" sheetId="5" r:id="rId9"/>
    <sheet name="【様式３】R6年度　事業概要" sheetId="8" r:id="rId10"/>
    <sheet name="設定・基準額表等（こども家庭課専用）" sheetId="6" r:id="rId11"/>
    <sheet name="集計用（児童育成係専用）" sheetId="18" r:id="rId12"/>
  </sheets>
  <externalReferences>
    <externalReference r:id="rId13"/>
  </externalReferences>
  <definedNames>
    <definedName name="_xlnm._FilterDatabase" localSheetId="7" hidden="1">【様式１】R6事業計画書!$E$3:$G$5</definedName>
    <definedName name="_xlnm.Print_Area" localSheetId="7">【様式１】R6事業計画書!$B$2:$G$31</definedName>
    <definedName name="_xlnm.Print_Area" localSheetId="8">'【様式２】R6委託料算出表（入力用）'!$B$1:$AN$41</definedName>
    <definedName name="_xlnm.Print_Area" localSheetId="9">'【様式３】R6年度　事業概要'!$B$1:$AN$33</definedName>
    <definedName name="yesno">'設定・基準額表等（こども家庭課専用）'!$G$1:$G$2</definedName>
    <definedName name="時">[1]①委託料!$AP$6:$AP$20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2" l="1"/>
  <c r="F11" i="14" l="1"/>
  <c r="AT9" i="5" l="1"/>
  <c r="E11" i="14" l="1"/>
  <c r="T36" i="5" l="1"/>
  <c r="AY3" i="18" s="1"/>
  <c r="H56" i="14" l="1"/>
  <c r="M50" i="14" l="1"/>
  <c r="M48" i="14"/>
  <c r="H17" i="14" l="1"/>
  <c r="E33" i="13"/>
  <c r="F32" i="13"/>
  <c r="E32" i="13"/>
  <c r="AF3" i="5" l="1"/>
  <c r="F3" i="18" s="1"/>
  <c r="AC2" i="5"/>
  <c r="AC2" i="8" l="1"/>
  <c r="E3" i="18"/>
  <c r="D3" i="18"/>
  <c r="Z3" i="18"/>
  <c r="AH3" i="18"/>
  <c r="AI3" i="18"/>
  <c r="AG3" i="18"/>
  <c r="AF3" i="18"/>
  <c r="K13" i="5"/>
  <c r="G21" i="2" l="1"/>
  <c r="H33" i="14" l="1"/>
  <c r="M41" i="5" l="1"/>
  <c r="T41" i="5" s="1"/>
  <c r="BD3" i="18" s="1"/>
  <c r="N55" i="12" l="1"/>
  <c r="E26" i="2" l="1"/>
  <c r="D18" i="16"/>
  <c r="J19" i="13" l="1"/>
  <c r="J18" i="13"/>
  <c r="J17" i="13"/>
  <c r="J16" i="13"/>
  <c r="J15" i="13"/>
  <c r="J14" i="13"/>
  <c r="J13" i="13"/>
  <c r="J12" i="13"/>
  <c r="J11" i="13"/>
  <c r="J10" i="13"/>
  <c r="J9" i="13"/>
  <c r="J8" i="13"/>
  <c r="J7" i="13"/>
  <c r="J6" i="13"/>
  <c r="J5" i="13"/>
  <c r="P19" i="11" l="1"/>
  <c r="O19" i="11"/>
  <c r="R13" i="5"/>
  <c r="F24" i="14"/>
  <c r="N27" i="14" s="1"/>
  <c r="E6" i="14"/>
  <c r="G24" i="2"/>
  <c r="T37" i="5" l="1"/>
  <c r="AZ3" i="18" s="1"/>
  <c r="G28" i="2"/>
  <c r="O21" i="11"/>
  <c r="K50" i="14"/>
  <c r="K49" i="14"/>
  <c r="M49" i="14" s="1"/>
  <c r="M51" i="14" s="1"/>
  <c r="K48" i="14"/>
  <c r="F2" i="8" l="1"/>
  <c r="C2" i="2"/>
  <c r="D19" i="5"/>
  <c r="F4" i="5" l="1"/>
  <c r="C7" i="2"/>
  <c r="N20" i="12" l="1"/>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6" i="12"/>
  <c r="N57" i="12"/>
  <c r="N58" i="12"/>
  <c r="N59" i="12"/>
  <c r="N60" i="12"/>
  <c r="N61" i="12"/>
  <c r="N62" i="12"/>
  <c r="N63" i="12"/>
  <c r="N64" i="12"/>
  <c r="N65" i="12"/>
  <c r="N66" i="12"/>
  <c r="N67" i="12"/>
  <c r="N68" i="12"/>
  <c r="N69" i="12"/>
  <c r="N70" i="12"/>
  <c r="N71" i="12"/>
  <c r="N72" i="12"/>
  <c r="N73" i="12"/>
  <c r="N74" i="12"/>
  <c r="N6" i="12"/>
  <c r="N7" i="12"/>
  <c r="N8" i="12"/>
  <c r="N9" i="12"/>
  <c r="N10" i="12"/>
  <c r="N11" i="12"/>
  <c r="N12" i="12"/>
  <c r="N13" i="12"/>
  <c r="N14" i="12"/>
  <c r="N15" i="12"/>
  <c r="N16" i="12"/>
  <c r="N17" i="12"/>
  <c r="N18" i="12"/>
  <c r="N19" i="12"/>
  <c r="N5" i="12"/>
  <c r="M40" i="5" l="1"/>
  <c r="T40" i="5" s="1"/>
  <c r="M39" i="5"/>
  <c r="T39" i="5" s="1"/>
  <c r="G31" i="2"/>
  <c r="G27" i="2"/>
  <c r="F25" i="2"/>
  <c r="F24" i="2"/>
  <c r="F23" i="2"/>
  <c r="J3" i="13"/>
  <c r="M37" i="5"/>
  <c r="M36" i="5"/>
  <c r="M35" i="5"/>
  <c r="E5" i="14"/>
  <c r="U16" i="5"/>
  <c r="R16" i="5"/>
  <c r="N16" i="5"/>
  <c r="K16" i="5"/>
  <c r="AA16" i="5"/>
  <c r="U15" i="5"/>
  <c r="R15" i="5"/>
  <c r="N15" i="5"/>
  <c r="K15" i="5"/>
  <c r="AA15" i="5"/>
  <c r="AA14" i="5"/>
  <c r="H28" i="5" s="1"/>
  <c r="U14" i="5"/>
  <c r="R14" i="5"/>
  <c r="N14" i="5"/>
  <c r="K14" i="5"/>
  <c r="E18" i="14"/>
  <c r="E17" i="14"/>
  <c r="E27" i="14"/>
  <c r="E24" i="14"/>
  <c r="E22" i="14"/>
  <c r="E31" i="14"/>
  <c r="E33" i="14"/>
  <c r="E47" i="14"/>
  <c r="F34" i="13"/>
  <c r="E34" i="13"/>
  <c r="F33" i="13"/>
  <c r="AH6" i="8" s="1"/>
  <c r="AE3" i="18" s="1"/>
  <c r="AH5" i="8"/>
  <c r="AD3" i="18" s="1"/>
  <c r="V6" i="8"/>
  <c r="AC3" i="18" s="1"/>
  <c r="V5" i="8"/>
  <c r="AB3" i="18" s="1"/>
  <c r="P25" i="8" l="1"/>
  <c r="AH21" i="8"/>
  <c r="N21" i="8"/>
  <c r="Q22" i="8"/>
  <c r="Q20" i="8"/>
  <c r="AH19" i="8"/>
  <c r="N19" i="8"/>
  <c r="Q18" i="8"/>
  <c r="AH17" i="8"/>
  <c r="N17" i="8"/>
  <c r="C21" i="8"/>
  <c r="C19" i="8"/>
  <c r="AL13" i="8"/>
  <c r="AL12" i="8"/>
  <c r="AL11" i="8"/>
  <c r="AB13" i="8"/>
  <c r="AB12" i="8"/>
  <c r="AB11" i="8"/>
  <c r="P13" i="8"/>
  <c r="P12" i="8"/>
  <c r="P11" i="8"/>
  <c r="D13" i="8"/>
  <c r="D12" i="8"/>
  <c r="D11" i="8"/>
  <c r="K10" i="12" l="1"/>
  <c r="J10" i="12" s="1"/>
  <c r="J11" i="12"/>
  <c r="K11" i="12"/>
  <c r="J12" i="12"/>
  <c r="K12" i="12"/>
  <c r="J13" i="12"/>
  <c r="K13" i="12"/>
  <c r="J14" i="12"/>
  <c r="K14" i="12"/>
  <c r="K15" i="12"/>
  <c r="J15" i="12" s="1"/>
  <c r="K16" i="12"/>
  <c r="J16" i="12" s="1"/>
  <c r="K17" i="12"/>
  <c r="J17" i="12" s="1"/>
  <c r="K18" i="12"/>
  <c r="J18" i="12" s="1"/>
  <c r="K19" i="12"/>
  <c r="J19" i="12" s="1"/>
  <c r="K20" i="12"/>
  <c r="J20" i="12" s="1"/>
  <c r="K21" i="12"/>
  <c r="J21" i="12" s="1"/>
  <c r="K22" i="12"/>
  <c r="J22" i="12" s="1"/>
  <c r="K23" i="12"/>
  <c r="J23" i="12" s="1"/>
  <c r="K24" i="12"/>
  <c r="J24" i="12" s="1"/>
  <c r="K25" i="12"/>
  <c r="J25" i="12" s="1"/>
  <c r="K26" i="12"/>
  <c r="J26" i="12" s="1"/>
  <c r="J27" i="12"/>
  <c r="K27" i="12"/>
  <c r="J28" i="12"/>
  <c r="K28" i="12"/>
  <c r="J29" i="12"/>
  <c r="K29" i="12"/>
  <c r="J30" i="12"/>
  <c r="K30" i="12"/>
  <c r="J31" i="12"/>
  <c r="K31" i="12"/>
  <c r="J32" i="12"/>
  <c r="K32" i="12"/>
  <c r="J33" i="12"/>
  <c r="K33" i="12"/>
  <c r="J34" i="12"/>
  <c r="K34" i="12"/>
  <c r="J35" i="12"/>
  <c r="K35" i="12"/>
  <c r="J36" i="12"/>
  <c r="K36" i="12"/>
  <c r="J37" i="12"/>
  <c r="K37" i="12"/>
  <c r="J38" i="12"/>
  <c r="K38" i="12"/>
  <c r="J39" i="12"/>
  <c r="K39" i="12"/>
  <c r="J40" i="12"/>
  <c r="K40" i="12"/>
  <c r="J41" i="12"/>
  <c r="K41" i="12"/>
  <c r="J42" i="12"/>
  <c r="K42" i="12"/>
  <c r="J43" i="12"/>
  <c r="K43" i="12"/>
  <c r="J44" i="12"/>
  <c r="K44" i="12"/>
  <c r="J45" i="12"/>
  <c r="K45" i="12"/>
  <c r="J46" i="12"/>
  <c r="K46" i="12"/>
  <c r="J47" i="12"/>
  <c r="K47" i="12"/>
  <c r="J48" i="12"/>
  <c r="K48" i="12"/>
  <c r="J49" i="12"/>
  <c r="K49" i="12"/>
  <c r="J50" i="12"/>
  <c r="K50" i="12"/>
  <c r="J51" i="12"/>
  <c r="K51" i="12"/>
  <c r="J52" i="12"/>
  <c r="K52" i="12"/>
  <c r="J53" i="12"/>
  <c r="K53" i="12"/>
  <c r="J54" i="12"/>
  <c r="K54" i="12"/>
  <c r="J55" i="12"/>
  <c r="K55" i="12"/>
  <c r="J56" i="12"/>
  <c r="K56" i="12"/>
  <c r="J57" i="12"/>
  <c r="K57" i="12"/>
  <c r="J58" i="12"/>
  <c r="K58" i="12"/>
  <c r="J59" i="12"/>
  <c r="K59" i="12"/>
  <c r="J60" i="12"/>
  <c r="K60" i="12"/>
  <c r="K61" i="12"/>
  <c r="J61" i="12" s="1"/>
  <c r="J62" i="12"/>
  <c r="K62" i="12"/>
  <c r="J63" i="12"/>
  <c r="K63" i="12"/>
  <c r="J64" i="12"/>
  <c r="K64" i="12"/>
  <c r="J65" i="12"/>
  <c r="K65" i="12"/>
  <c r="J66" i="12"/>
  <c r="K66" i="12"/>
  <c r="J67" i="12"/>
  <c r="K67" i="12"/>
  <c r="J68" i="12"/>
  <c r="K68" i="12"/>
  <c r="K69" i="12"/>
  <c r="J69" i="12" s="1"/>
  <c r="K70" i="12"/>
  <c r="J70" i="12" s="1"/>
  <c r="K71" i="12"/>
  <c r="J71" i="12" s="1"/>
  <c r="J72" i="12"/>
  <c r="K72" i="12"/>
  <c r="J73" i="12"/>
  <c r="K73" i="12"/>
  <c r="J74" i="12"/>
  <c r="K74" i="12"/>
  <c r="D24" i="11"/>
  <c r="D32" i="11"/>
  <c r="F95" i="12" l="1"/>
  <c r="D95" i="12"/>
  <c r="G95" i="12"/>
  <c r="I95" i="12"/>
  <c r="H95" i="12"/>
  <c r="E95" i="12"/>
  <c r="AA13" i="5"/>
  <c r="U13" i="5"/>
  <c r="J25" i="5" s="1"/>
  <c r="N13" i="5"/>
  <c r="G20" i="2"/>
  <c r="Y3" i="18" s="1"/>
  <c r="E21" i="2"/>
  <c r="E20" i="2"/>
  <c r="G17" i="2"/>
  <c r="G16" i="2"/>
  <c r="G5" i="2"/>
  <c r="F5" i="2"/>
  <c r="F4" i="2"/>
  <c r="M3" i="18" s="1"/>
  <c r="F3" i="2"/>
  <c r="H3" i="18" s="1"/>
  <c r="C9" i="2"/>
  <c r="C10" i="2"/>
  <c r="G3" i="18" s="1"/>
  <c r="G15" i="2"/>
  <c r="G14" i="2"/>
  <c r="G13" i="2"/>
  <c r="G12" i="2"/>
  <c r="D48" i="11"/>
  <c r="E22" i="2" s="1"/>
  <c r="D40" i="11"/>
  <c r="G22" i="2"/>
  <c r="G18" i="2"/>
  <c r="K5" i="12"/>
  <c r="J5" i="12" s="1"/>
  <c r="J4" i="13"/>
  <c r="K8" i="12"/>
  <c r="J8" i="12" s="1"/>
  <c r="K9" i="12"/>
  <c r="J9" i="12" s="1"/>
  <c r="K6" i="12"/>
  <c r="J6" i="12" s="1"/>
  <c r="K7" i="12"/>
  <c r="J7" i="12" s="1"/>
  <c r="J95" i="12" l="1"/>
  <c r="AJ3" i="18" s="1"/>
  <c r="AA3" i="18"/>
  <c r="X3" i="18"/>
  <c r="T26" i="5"/>
  <c r="AV3" i="18" s="1"/>
  <c r="H93" i="12"/>
  <c r="AA8" i="5" s="1"/>
  <c r="E92" i="12"/>
  <c r="O7" i="5" s="1"/>
  <c r="Q3" i="18" s="1"/>
  <c r="I92" i="12"/>
  <c r="AE7" i="5" s="1"/>
  <c r="U3" i="18" s="1"/>
  <c r="D92" i="12"/>
  <c r="K7" i="5" s="1"/>
  <c r="P3" i="18" s="1"/>
  <c r="H92" i="12"/>
  <c r="AA7" i="5" s="1"/>
  <c r="T3" i="18" s="1"/>
  <c r="E93" i="12"/>
  <c r="O8" i="5" s="1"/>
  <c r="I93" i="12"/>
  <c r="AE8" i="5" s="1"/>
  <c r="F92" i="12"/>
  <c r="S7" i="5" s="1"/>
  <c r="R3" i="18" s="1"/>
  <c r="G93" i="12"/>
  <c r="W8" i="5" s="1"/>
  <c r="F93" i="12"/>
  <c r="S8" i="5" s="1"/>
  <c r="G92" i="12"/>
  <c r="W7" i="5" s="1"/>
  <c r="S3" i="18" s="1"/>
  <c r="D93" i="12"/>
  <c r="H94" i="12"/>
  <c r="E94" i="12"/>
  <c r="I94" i="12"/>
  <c r="F94" i="12"/>
  <c r="D94" i="12"/>
  <c r="G94" i="12"/>
  <c r="AI14" i="5"/>
  <c r="G11" i="2"/>
  <c r="V3" i="18" s="1"/>
  <c r="K4" i="12"/>
  <c r="J4" i="12" s="1"/>
  <c r="AI7" i="5" l="1"/>
  <c r="AI31" i="8"/>
  <c r="AR3" i="18"/>
  <c r="W31" i="8"/>
  <c r="AP3" i="18"/>
  <c r="K31" i="8"/>
  <c r="AN3" i="18"/>
  <c r="AC31" i="8"/>
  <c r="AQ3" i="18"/>
  <c r="E31" i="8"/>
  <c r="AM3" i="18"/>
  <c r="Q31" i="8"/>
  <c r="AO3" i="18"/>
  <c r="K8" i="5"/>
  <c r="AI8" i="5" s="1"/>
  <c r="J93" i="12"/>
  <c r="E4" i="14" s="1"/>
  <c r="J92" i="12"/>
  <c r="E30" i="2" s="1"/>
  <c r="J94" i="12"/>
  <c r="I15" i="6"/>
  <c r="O9" i="5" l="1"/>
  <c r="O3" i="18"/>
  <c r="N26" i="14"/>
  <c r="T35" i="5"/>
  <c r="AX3" i="18" s="1"/>
  <c r="G30" i="2"/>
  <c r="E3" i="14"/>
  <c r="P27" i="8"/>
  <c r="P26" i="8"/>
  <c r="E12" i="1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T23" i="5"/>
  <c r="AU3" i="18" s="1"/>
  <c r="C23" i="5"/>
  <c r="AM23" i="5"/>
  <c r="L25" i="5"/>
  <c r="T28" i="5"/>
  <c r="H29" i="5"/>
  <c r="T29" i="5"/>
  <c r="H30" i="5"/>
  <c r="T30" i="5"/>
  <c r="H31" i="5"/>
  <c r="X32" i="5"/>
  <c r="BB3" i="18"/>
  <c r="BC3" i="18"/>
  <c r="P33" i="5" l="1"/>
  <c r="P28" i="8"/>
  <c r="AK3" i="18" s="1"/>
  <c r="T38" i="5"/>
  <c r="BA3" i="18" s="1"/>
  <c r="AF30" i="5"/>
  <c r="AF29" i="5"/>
  <c r="M38" i="5"/>
  <c r="AF28" i="5"/>
  <c r="T22" i="5"/>
  <c r="AT3" i="18" s="1"/>
  <c r="J33" i="5" l="1"/>
  <c r="T33" i="5"/>
  <c r="J18" i="5" l="1"/>
  <c r="AS3" i="18" s="1"/>
  <c r="AW3" i="18"/>
  <c r="AM33" i="5"/>
</calcChain>
</file>

<file path=xl/sharedStrings.xml><?xml version="1.0" encoding="utf-8"?>
<sst xmlns="http://schemas.openxmlformats.org/spreadsheetml/2006/main" count="706" uniqueCount="552">
  <si>
    <t>団体住所</t>
    <rPh sb="0" eb="2">
      <t>ダンタイ</t>
    </rPh>
    <rPh sb="2" eb="4">
      <t>ジュウショ</t>
    </rPh>
    <phoneticPr fontId="5"/>
  </si>
  <si>
    <t>団体名</t>
    <rPh sb="0" eb="2">
      <t>ダンタイ</t>
    </rPh>
    <rPh sb="2" eb="3">
      <t>メイ</t>
    </rPh>
    <phoneticPr fontId="5"/>
  </si>
  <si>
    <t>代表者名</t>
    <rPh sb="0" eb="3">
      <t>ダイヒョウシャ</t>
    </rPh>
    <rPh sb="3" eb="4">
      <t>メイ</t>
    </rPh>
    <phoneticPr fontId="5"/>
  </si>
  <si>
    <t>ク　ラ　ブ　名</t>
    <rPh sb="6" eb="7">
      <t>メイ</t>
    </rPh>
    <phoneticPr fontId="5"/>
  </si>
  <si>
    <t>クラブ所在地</t>
    <rPh sb="3" eb="6">
      <t>ショザイチ</t>
    </rPh>
    <phoneticPr fontId="5"/>
  </si>
  <si>
    <t>年間開設日数</t>
    <rPh sb="0" eb="2">
      <t>ネンカン</t>
    </rPh>
    <rPh sb="2" eb="4">
      <t>カイセツ</t>
    </rPh>
    <rPh sb="4" eb="6">
      <t>ニッスウ</t>
    </rPh>
    <phoneticPr fontId="5"/>
  </si>
  <si>
    <t>総（年間）開設日数</t>
    <rPh sb="0" eb="1">
      <t>ソウ</t>
    </rPh>
    <rPh sb="2" eb="4">
      <t>ネンカン</t>
    </rPh>
    <rPh sb="5" eb="7">
      <t>カイセツ</t>
    </rPh>
    <rPh sb="7" eb="9">
      <t>ニッスウ</t>
    </rPh>
    <phoneticPr fontId="5"/>
  </si>
  <si>
    <t>日</t>
    <rPh sb="0" eb="1">
      <t>ニチ</t>
    </rPh>
    <phoneticPr fontId="5"/>
  </si>
  <si>
    <t>内訳</t>
    <rPh sb="0" eb="2">
      <t>ウチワケ</t>
    </rPh>
    <phoneticPr fontId="5"/>
  </si>
  <si>
    <t>日曜・祝日に開設する日数
（1日8時間以上の開設）</t>
    <rPh sb="0" eb="2">
      <t>ニチヨウ</t>
    </rPh>
    <rPh sb="3" eb="5">
      <t>シュクジツ</t>
    </rPh>
    <rPh sb="6" eb="8">
      <t>カイセツ</t>
    </rPh>
    <rPh sb="10" eb="12">
      <t>ニッスウ</t>
    </rPh>
    <rPh sb="15" eb="16">
      <t>ニチ</t>
    </rPh>
    <rPh sb="17" eb="19">
      <t>ジカン</t>
    </rPh>
    <rPh sb="19" eb="21">
      <t>イジョウ</t>
    </rPh>
    <rPh sb="22" eb="24">
      <t>カイセツ</t>
    </rPh>
    <phoneticPr fontId="5"/>
  </si>
  <si>
    <t>長期休暇期間中の月-金曜日に開設する日数（祝日を除く）
（1日８時間以上の開設）</t>
    <rPh sb="0" eb="2">
      <t>チョウキ</t>
    </rPh>
    <rPh sb="2" eb="4">
      <t>キュウカ</t>
    </rPh>
    <rPh sb="4" eb="6">
      <t>キカン</t>
    </rPh>
    <rPh sb="6" eb="7">
      <t>チュウ</t>
    </rPh>
    <rPh sb="8" eb="9">
      <t>ゲツ</t>
    </rPh>
    <rPh sb="10" eb="11">
      <t>キン</t>
    </rPh>
    <rPh sb="11" eb="13">
      <t>ヨウビ</t>
    </rPh>
    <rPh sb="14" eb="16">
      <t>カイセツ</t>
    </rPh>
    <rPh sb="18" eb="20">
      <t>ニッスウ</t>
    </rPh>
    <rPh sb="21" eb="23">
      <t>シュクジツ</t>
    </rPh>
    <rPh sb="24" eb="25">
      <t>ノゾ</t>
    </rPh>
    <rPh sb="30" eb="31">
      <t>ニチ</t>
    </rPh>
    <rPh sb="32" eb="34">
      <t>ジカン</t>
    </rPh>
    <rPh sb="34" eb="36">
      <t>イジョウ</t>
    </rPh>
    <rPh sb="37" eb="39">
      <t>カイセツ</t>
    </rPh>
    <phoneticPr fontId="5"/>
  </si>
  <si>
    <t>土曜日開設日数（祝日を除く）
（1日8時間以上の開設）</t>
    <rPh sb="0" eb="3">
      <t>ドヨウビ</t>
    </rPh>
    <rPh sb="3" eb="5">
      <t>カイセツ</t>
    </rPh>
    <rPh sb="5" eb="7">
      <t>ニッスウ</t>
    </rPh>
    <rPh sb="8" eb="10">
      <t>シュクジツ</t>
    </rPh>
    <rPh sb="11" eb="12">
      <t>ノゾ</t>
    </rPh>
    <rPh sb="17" eb="18">
      <t>ニチ</t>
    </rPh>
    <rPh sb="19" eb="21">
      <t>ジカン</t>
    </rPh>
    <rPh sb="21" eb="23">
      <t>イジョウ</t>
    </rPh>
    <rPh sb="24" eb="26">
      <t>カイセツ</t>
    </rPh>
    <phoneticPr fontId="5"/>
  </si>
  <si>
    <t>上記に該当しない日（平日）のうちで開設する日数
（1日3時間以上の開設）</t>
    <rPh sb="0" eb="2">
      <t>ジョウキ</t>
    </rPh>
    <rPh sb="3" eb="5">
      <t>ガイトウ</t>
    </rPh>
    <rPh sb="8" eb="9">
      <t>ヒ</t>
    </rPh>
    <rPh sb="10" eb="12">
      <t>ヘイジツ</t>
    </rPh>
    <rPh sb="17" eb="19">
      <t>カイセツ</t>
    </rPh>
    <rPh sb="21" eb="23">
      <t>ニッスウ</t>
    </rPh>
    <rPh sb="26" eb="27">
      <t>ニチ</t>
    </rPh>
    <rPh sb="28" eb="32">
      <t>ジカンイジョウ</t>
    </rPh>
    <rPh sb="33" eb="35">
      <t>カイセツ</t>
    </rPh>
    <phoneticPr fontId="5"/>
  </si>
  <si>
    <t>平日開設時間</t>
    <rPh sb="0" eb="2">
      <t>ヘイジツ</t>
    </rPh>
    <rPh sb="2" eb="4">
      <t>カイセツ</t>
    </rPh>
    <rPh sb="4" eb="6">
      <t>ジカン</t>
    </rPh>
    <phoneticPr fontId="5"/>
  </si>
  <si>
    <t>開始時刻</t>
    <rPh sb="0" eb="2">
      <t>カイシ</t>
    </rPh>
    <rPh sb="2" eb="4">
      <t>ジコク</t>
    </rPh>
    <phoneticPr fontId="5"/>
  </si>
  <si>
    <t>終了時刻</t>
    <rPh sb="0" eb="2">
      <t>シュウリョウ</t>
    </rPh>
    <rPh sb="2" eb="4">
      <t>ジコク</t>
    </rPh>
    <phoneticPr fontId="5"/>
  </si>
  <si>
    <t>時間数</t>
    <rPh sb="0" eb="3">
      <t>ジカンスウ</t>
    </rPh>
    <phoneticPr fontId="5"/>
  </si>
  <si>
    <t>長期休業日
等開設時間</t>
    <rPh sb="0" eb="2">
      <t>チョウキ</t>
    </rPh>
    <rPh sb="2" eb="5">
      <t>キュウギョウビ</t>
    </rPh>
    <rPh sb="6" eb="7">
      <t>ナド</t>
    </rPh>
    <rPh sb="7" eb="9">
      <t>カイセツ</t>
    </rPh>
    <rPh sb="9" eb="11">
      <t>ジカン</t>
    </rPh>
    <phoneticPr fontId="5"/>
  </si>
  <si>
    <t>長期休業日等</t>
    <rPh sb="0" eb="2">
      <t>チョウキ</t>
    </rPh>
    <rPh sb="2" eb="4">
      <t>キュウギョウ</t>
    </rPh>
    <rPh sb="4" eb="5">
      <t>ビ</t>
    </rPh>
    <rPh sb="5" eb="6">
      <t>トウ</t>
    </rPh>
    <phoneticPr fontId="5"/>
  </si>
  <si>
    <t>土曜日</t>
    <rPh sb="0" eb="3">
      <t>ドヨウビ</t>
    </rPh>
    <phoneticPr fontId="5"/>
  </si>
  <si>
    <t>円</t>
    <rPh sb="0" eb="1">
      <t>エン</t>
    </rPh>
    <phoneticPr fontId="5"/>
  </si>
  <si>
    <t>放課後児童支援員等処遇改善事業</t>
    <rPh sb="0" eb="3">
      <t>ホウカゴ</t>
    </rPh>
    <rPh sb="3" eb="5">
      <t>ジドウ</t>
    </rPh>
    <rPh sb="5" eb="7">
      <t>シエン</t>
    </rPh>
    <rPh sb="7" eb="8">
      <t>イン</t>
    </rPh>
    <rPh sb="8" eb="9">
      <t>トウ</t>
    </rPh>
    <rPh sb="9" eb="11">
      <t>ショグウ</t>
    </rPh>
    <rPh sb="11" eb="13">
      <t>カイゼン</t>
    </rPh>
    <rPh sb="13" eb="15">
      <t>ジギョウ</t>
    </rPh>
    <phoneticPr fontId="5"/>
  </si>
  <si>
    <t>登録児童数等</t>
    <rPh sb="0" eb="2">
      <t>トウロク</t>
    </rPh>
    <rPh sb="2" eb="4">
      <t>ジドウ</t>
    </rPh>
    <rPh sb="4" eb="5">
      <t>スウ</t>
    </rPh>
    <rPh sb="5" eb="6">
      <t>トウ</t>
    </rPh>
    <phoneticPr fontId="5"/>
  </si>
  <si>
    <t>障害児を受入れるために職員を加配しますか。
加配する時のみ、その人数をお書き下さい。</t>
    <rPh sb="0" eb="2">
      <t>ショウガイ</t>
    </rPh>
    <rPh sb="2" eb="3">
      <t>ジ</t>
    </rPh>
    <rPh sb="4" eb="6">
      <t>ウケイ</t>
    </rPh>
    <rPh sb="11" eb="13">
      <t>ショクイン</t>
    </rPh>
    <rPh sb="14" eb="16">
      <t>カハイ</t>
    </rPh>
    <rPh sb="22" eb="24">
      <t>カハイ</t>
    </rPh>
    <rPh sb="26" eb="27">
      <t>トキ</t>
    </rPh>
    <rPh sb="32" eb="34">
      <t>ニンズウ</t>
    </rPh>
    <rPh sb="36" eb="37">
      <t>カ</t>
    </rPh>
    <rPh sb="38" eb="39">
      <t>クダ</t>
    </rPh>
    <phoneticPr fontId="5"/>
  </si>
  <si>
    <t>⑨　クラブ育成支援体制強化</t>
    <rPh sb="5" eb="7">
      <t>イクセイ</t>
    </rPh>
    <rPh sb="7" eb="9">
      <t>シエン</t>
    </rPh>
    <rPh sb="9" eb="11">
      <t>タイセイ</t>
    </rPh>
    <rPh sb="11" eb="13">
      <t>キョウカ</t>
    </rPh>
    <phoneticPr fontId="5"/>
  </si>
  <si>
    <t>⑧　ｷｬﾘｱｱｯﾌﾟ処遇改善加算</t>
    <rPh sb="10" eb="12">
      <t>ショグウ</t>
    </rPh>
    <rPh sb="12" eb="14">
      <t>カイゼン</t>
    </rPh>
    <rPh sb="14" eb="16">
      <t>カサン</t>
    </rPh>
    <phoneticPr fontId="5"/>
  </si>
  <si>
    <t>⑦　小規模加算　</t>
    <rPh sb="2" eb="5">
      <t>ショウキボ</t>
    </rPh>
    <rPh sb="5" eb="7">
      <t>カサン</t>
    </rPh>
    <phoneticPr fontId="5"/>
  </si>
  <si>
    <t>※認定書類（手帳、診断書、特別支援学級在籍証明、障がい福祉サービス受給者証等）の写しが必要</t>
    <rPh sb="1" eb="3">
      <t>ニンテイ</t>
    </rPh>
    <rPh sb="3" eb="5">
      <t>ショルイ</t>
    </rPh>
    <rPh sb="6" eb="8">
      <t>テチョウ</t>
    </rPh>
    <rPh sb="9" eb="12">
      <t>シンダンショ</t>
    </rPh>
    <rPh sb="13" eb="15">
      <t>トクベツ</t>
    </rPh>
    <rPh sb="15" eb="17">
      <t>シエン</t>
    </rPh>
    <rPh sb="17" eb="19">
      <t>ガッキュウ</t>
    </rPh>
    <rPh sb="19" eb="21">
      <t>ザイセキ</t>
    </rPh>
    <rPh sb="21" eb="23">
      <t>ショウメイ</t>
    </rPh>
    <phoneticPr fontId="5"/>
  </si>
  <si>
    <t>）＝</t>
    <phoneticPr fontId="5"/>
  </si>
  <si>
    <t>）／（</t>
    <phoneticPr fontId="5"/>
  </si>
  <si>
    <t>（</t>
    <phoneticPr fontId="5"/>
  </si>
  <si>
    <t>ⅲ</t>
    <phoneticPr fontId="5"/>
  </si>
  <si>
    <t>時間（8時間を超える時間）＝</t>
    <phoneticPr fontId="5"/>
  </si>
  <si>
    <t>日（長休日の開所日数）×</t>
    <rPh sb="2" eb="3">
      <t>チョウ</t>
    </rPh>
    <rPh sb="3" eb="5">
      <t>キュウジツ</t>
    </rPh>
    <phoneticPr fontId="5"/>
  </si>
  <si>
    <t>ⅱ</t>
    <phoneticPr fontId="5"/>
  </si>
  <si>
    <t>時間（8時間を超える時間）＝</t>
    <phoneticPr fontId="5"/>
  </si>
  <si>
    <t>日（日・祝の開所日数）×</t>
    <rPh sb="4" eb="5">
      <t>シュク</t>
    </rPh>
    <phoneticPr fontId="5"/>
  </si>
  <si>
    <t>※時間は小数点以下第３位切り捨て</t>
    <rPh sb="1" eb="3">
      <t>ジカン</t>
    </rPh>
    <rPh sb="4" eb="7">
      <t>ショウスウテン</t>
    </rPh>
    <rPh sb="7" eb="9">
      <t>イカ</t>
    </rPh>
    <rPh sb="9" eb="10">
      <t>ダイ</t>
    </rPh>
    <rPh sb="11" eb="12">
      <t>イ</t>
    </rPh>
    <rPh sb="12" eb="13">
      <t>キ</t>
    </rPh>
    <rPh sb="14" eb="15">
      <t>ス</t>
    </rPh>
    <phoneticPr fontId="5"/>
  </si>
  <si>
    <t>ⅰ</t>
    <phoneticPr fontId="5"/>
  </si>
  <si>
    <t>日（土曜日の開所日数）×</t>
    <phoneticPr fontId="5"/>
  </si>
  <si>
    <r>
      <t>（長期休暇等分）</t>
    </r>
    <r>
      <rPr>
        <u/>
        <sz val="11"/>
        <rFont val="ＭＳ Ｐ明朝"/>
        <family val="1"/>
        <charset val="128"/>
      </rPr>
      <t/>
    </r>
    <rPh sb="1" eb="3">
      <t>チョウキ</t>
    </rPh>
    <rPh sb="3" eb="5">
      <t>キュウカ</t>
    </rPh>
    <rPh sb="5" eb="6">
      <t>トウ</t>
    </rPh>
    <rPh sb="6" eb="7">
      <t>ブン</t>
    </rPh>
    <phoneticPr fontId="5"/>
  </si>
  <si>
    <t>=</t>
    <phoneticPr fontId="5"/>
  </si>
  <si>
    <t>③長時間開設加算は、開設時間と日数から計算されます。</t>
    <rPh sb="1" eb="4">
      <t>チョウジカン</t>
    </rPh>
    <rPh sb="4" eb="6">
      <t>カイセツ</t>
    </rPh>
    <rPh sb="6" eb="8">
      <t>カサン</t>
    </rPh>
    <rPh sb="10" eb="12">
      <t>カイセツ</t>
    </rPh>
    <rPh sb="12" eb="14">
      <t>ジカン</t>
    </rPh>
    <rPh sb="15" eb="17">
      <t>ニッスウ</t>
    </rPh>
    <rPh sb="19" eb="21">
      <t>ケイサン</t>
    </rPh>
    <phoneticPr fontId="5"/>
  </si>
  <si>
    <t>（平日分）</t>
    <phoneticPr fontId="5"/>
  </si>
  <si>
    <t>③　長時間開設加算</t>
    <rPh sb="2" eb="5">
      <t>チョウジカン</t>
    </rPh>
    <rPh sb="5" eb="7">
      <t>カイセツ</t>
    </rPh>
    <rPh sb="7" eb="9">
      <t>カサン</t>
    </rPh>
    <phoneticPr fontId="5"/>
  </si>
  <si>
    <t>【委託料算出内訳書】</t>
    <phoneticPr fontId="5"/>
  </si>
  <si>
    <t>円　</t>
    <rPh sb="0" eb="1">
      <t>エン</t>
    </rPh>
    <phoneticPr fontId="5"/>
  </si>
  <si>
    <t>:</t>
    <phoneticPr fontId="5"/>
  </si>
  <si>
    <t>～</t>
    <phoneticPr fontId="5"/>
  </si>
  <si>
    <r>
      <t>長休日</t>
    </r>
    <r>
      <rPr>
        <sz val="6"/>
        <rFont val="HGｺﾞｼｯｸM"/>
        <family val="3"/>
        <charset val="128"/>
      </rPr>
      <t>(土・日・祝除く）</t>
    </r>
    <rPh sb="0" eb="1">
      <t>チョウ</t>
    </rPh>
    <rPh sb="1" eb="2">
      <t>キュウ</t>
    </rPh>
    <rPh sb="2" eb="3">
      <t>ヒ</t>
    </rPh>
    <rPh sb="4" eb="5">
      <t>ド</t>
    </rPh>
    <rPh sb="6" eb="7">
      <t>ニチ</t>
    </rPh>
    <rPh sb="8" eb="9">
      <t>シュク</t>
    </rPh>
    <rPh sb="9" eb="10">
      <t>ノゾ</t>
    </rPh>
    <phoneticPr fontId="5"/>
  </si>
  <si>
    <t>日曜・祝日</t>
    <rPh sb="0" eb="2">
      <t>ニチヨウ</t>
    </rPh>
    <rPh sb="3" eb="5">
      <t>シュクジツ</t>
    </rPh>
    <phoneticPr fontId="5"/>
  </si>
  <si>
    <t>土曜</t>
    <rPh sb="0" eb="1">
      <t>ツチ</t>
    </rPh>
    <rPh sb="1" eb="2">
      <t>ヒカリ</t>
    </rPh>
    <phoneticPr fontId="5"/>
  </si>
  <si>
    <t>平日</t>
    <rPh sb="0" eb="2">
      <t>ヘイジツ</t>
    </rPh>
    <phoneticPr fontId="5"/>
  </si>
  <si>
    <t>合計</t>
    <rPh sb="0" eb="2">
      <t>ゴウケイ</t>
    </rPh>
    <phoneticPr fontId="5"/>
  </si>
  <si>
    <t>開設予定日数</t>
    <rPh sb="0" eb="2">
      <t>カイセツ</t>
    </rPh>
    <rPh sb="2" eb="4">
      <t>ヨテイ</t>
    </rPh>
    <rPh sb="4" eb="6">
      <t>ニッスウ</t>
    </rPh>
    <phoneticPr fontId="5"/>
  </si>
  <si>
    <t>開設時間</t>
    <rPh sb="0" eb="2">
      <t>カイセツ</t>
    </rPh>
    <rPh sb="2" eb="4">
      <t>ジカン</t>
    </rPh>
    <phoneticPr fontId="5"/>
  </si>
  <si>
    <t>〇開設時間・日数</t>
    <rPh sb="1" eb="3">
      <t>カイセツ</t>
    </rPh>
    <rPh sb="3" eb="5">
      <t>ジカン</t>
    </rPh>
    <rPh sb="6" eb="8">
      <t>ニッスウ</t>
    </rPh>
    <phoneticPr fontId="5"/>
  </si>
  <si>
    <t>人／月</t>
    <rPh sb="0" eb="1">
      <t>ニン</t>
    </rPh>
    <rPh sb="2" eb="3">
      <t>ツキ</t>
    </rPh>
    <phoneticPr fontId="5"/>
  </si>
  <si>
    <t>)</t>
    <phoneticPr fontId="5"/>
  </si>
  <si>
    <t>(</t>
    <phoneticPr fontId="5"/>
  </si>
  <si>
    <t>　年間平均利用児童数見込み</t>
    <rPh sb="1" eb="3">
      <t>ネンカン</t>
    </rPh>
    <rPh sb="3" eb="5">
      <t>ヘイキン</t>
    </rPh>
    <rPh sb="5" eb="7">
      <t>リヨウ</t>
    </rPh>
    <rPh sb="7" eb="9">
      <t>ジドウ</t>
    </rPh>
    <rPh sb="9" eb="10">
      <t>スウ</t>
    </rPh>
    <rPh sb="10" eb="12">
      <t>ミコ</t>
    </rPh>
    <phoneticPr fontId="5"/>
  </si>
  <si>
    <t>人</t>
    <rPh sb="0" eb="1">
      <t>ニン</t>
    </rPh>
    <phoneticPr fontId="5"/>
  </si>
  <si>
    <t>障がい児数（内数）</t>
    <rPh sb="0" eb="1">
      <t>サワ</t>
    </rPh>
    <rPh sb="3" eb="4">
      <t>ジ</t>
    </rPh>
    <rPh sb="4" eb="5">
      <t>スウ</t>
    </rPh>
    <rPh sb="6" eb="8">
      <t>ウチスウ</t>
    </rPh>
    <phoneticPr fontId="5"/>
  </si>
  <si>
    <t>全体数</t>
    <rPh sb="0" eb="2">
      <t>ゼンタイ</t>
    </rPh>
    <rPh sb="2" eb="3">
      <t>スウ</t>
    </rPh>
    <phoneticPr fontId="5"/>
  </si>
  <si>
    <t>6年</t>
    <rPh sb="1" eb="2">
      <t>ネン</t>
    </rPh>
    <phoneticPr fontId="5"/>
  </si>
  <si>
    <t>5年</t>
    <rPh sb="1" eb="2">
      <t>ネン</t>
    </rPh>
    <phoneticPr fontId="5"/>
  </si>
  <si>
    <t>4年</t>
    <rPh sb="1" eb="2">
      <t>ネン</t>
    </rPh>
    <phoneticPr fontId="5"/>
  </si>
  <si>
    <t>3年</t>
    <rPh sb="1" eb="2">
      <t>ネン</t>
    </rPh>
    <phoneticPr fontId="5"/>
  </si>
  <si>
    <t>2年</t>
    <rPh sb="1" eb="2">
      <t>ネン</t>
    </rPh>
    <phoneticPr fontId="5"/>
  </si>
  <si>
    <t>1年</t>
    <rPh sb="1" eb="2">
      <t>ネン</t>
    </rPh>
    <phoneticPr fontId="5"/>
  </si>
  <si>
    <t>〇入所児童数(4月1日現在）　</t>
    <rPh sb="1" eb="3">
      <t>ニュウショ</t>
    </rPh>
    <rPh sb="3" eb="5">
      <t>ジドウ</t>
    </rPh>
    <rPh sb="5" eb="6">
      <t>スウ</t>
    </rPh>
    <rPh sb="8" eb="9">
      <t>ツキ</t>
    </rPh>
    <rPh sb="10" eb="11">
      <t>ヒ</t>
    </rPh>
    <rPh sb="11" eb="13">
      <t>ゲンザイ</t>
    </rPh>
    <phoneticPr fontId="5"/>
  </si>
  <si>
    <t>クラブ（支援の単位）</t>
    <rPh sb="4" eb="6">
      <t>シエン</t>
    </rPh>
    <rPh sb="7" eb="9">
      <t>タンイ</t>
    </rPh>
    <phoneticPr fontId="5"/>
  </si>
  <si>
    <t>クラブ名</t>
    <rPh sb="3" eb="4">
      <t>メイ</t>
    </rPh>
    <phoneticPr fontId="5"/>
  </si>
  <si>
    <t>クラブ№</t>
    <phoneticPr fontId="5"/>
  </si>
  <si>
    <t>46人～70人</t>
    <rPh sb="2" eb="3">
      <t>ニン</t>
    </rPh>
    <rPh sb="6" eb="7">
      <t>ニン</t>
    </rPh>
    <phoneticPr fontId="18"/>
  </si>
  <si>
    <t>36人～45人</t>
    <rPh sb="2" eb="3">
      <t>ニン</t>
    </rPh>
    <rPh sb="6" eb="7">
      <t>ニン</t>
    </rPh>
    <phoneticPr fontId="18"/>
  </si>
  <si>
    <t>20人～35人</t>
    <rPh sb="2" eb="3">
      <t>ニン</t>
    </rPh>
    <rPh sb="6" eb="7">
      <t>ニン</t>
    </rPh>
    <phoneticPr fontId="18"/>
  </si>
  <si>
    <t>賃借上限</t>
    <rPh sb="0" eb="2">
      <t>チンシャク</t>
    </rPh>
    <rPh sb="2" eb="4">
      <t>ジョウゲン</t>
    </rPh>
    <phoneticPr fontId="5"/>
  </si>
  <si>
    <t>支援強化</t>
    <rPh sb="0" eb="2">
      <t>シエン</t>
    </rPh>
    <rPh sb="2" eb="4">
      <t>キョウカ</t>
    </rPh>
    <phoneticPr fontId="5"/>
  </si>
  <si>
    <t>ｷｬﾘｱｱｯﾌﾟ</t>
    <phoneticPr fontId="5"/>
  </si>
  <si>
    <t>送迎</t>
    <rPh sb="0" eb="2">
      <t>ソウゲイ</t>
    </rPh>
    <phoneticPr fontId="5"/>
  </si>
  <si>
    <t>小規模</t>
    <rPh sb="0" eb="3">
      <t>ショウキボ</t>
    </rPh>
    <phoneticPr fontId="4"/>
  </si>
  <si>
    <t>処遇（２）</t>
    <rPh sb="0" eb="2">
      <t>ショグウ</t>
    </rPh>
    <phoneticPr fontId="5"/>
  </si>
  <si>
    <t>処遇（１）</t>
    <rPh sb="0" eb="2">
      <t>ショグウ</t>
    </rPh>
    <phoneticPr fontId="4"/>
  </si>
  <si>
    <t>障強化</t>
    <rPh sb="0" eb="1">
      <t>ショウ</t>
    </rPh>
    <rPh sb="1" eb="3">
      <t>キョウカ</t>
    </rPh>
    <phoneticPr fontId="4"/>
  </si>
  <si>
    <t>障受入</t>
    <rPh sb="0" eb="1">
      <t>ショウ</t>
    </rPh>
    <rPh sb="1" eb="3">
      <t>ウケイレ</t>
    </rPh>
    <phoneticPr fontId="4"/>
  </si>
  <si>
    <t>長時間長休</t>
    <rPh sb="0" eb="3">
      <t>チョウジカン</t>
    </rPh>
    <rPh sb="3" eb="4">
      <t>チョウ</t>
    </rPh>
    <rPh sb="4" eb="5">
      <t>キュウ</t>
    </rPh>
    <phoneticPr fontId="4"/>
  </si>
  <si>
    <t>長時間平日</t>
    <rPh sb="0" eb="3">
      <t>チョウジカン</t>
    </rPh>
    <rPh sb="3" eb="5">
      <t>ヘイジツ</t>
    </rPh>
    <phoneticPr fontId="4"/>
  </si>
  <si>
    <t>日額加算</t>
    <rPh sb="0" eb="2">
      <t>ニチガク</t>
    </rPh>
    <rPh sb="2" eb="4">
      <t>カサン</t>
    </rPh>
    <phoneticPr fontId="4"/>
  </si>
  <si>
    <t>■加算</t>
    <rPh sb="1" eb="3">
      <t>カサン</t>
    </rPh>
    <phoneticPr fontId="4"/>
  </si>
  <si>
    <t>1人～19人</t>
    <rPh sb="1" eb="2">
      <t>ニン</t>
    </rPh>
    <rPh sb="5" eb="6">
      <t>ニン</t>
    </rPh>
    <phoneticPr fontId="18"/>
  </si>
  <si>
    <t>基準額</t>
    <rPh sb="0" eb="2">
      <t>キジュン</t>
    </rPh>
    <rPh sb="2" eb="3">
      <t>ガク</t>
    </rPh>
    <phoneticPr fontId="18"/>
  </si>
  <si>
    <t>児童数</t>
    <rPh sb="0" eb="2">
      <t>ジドウ</t>
    </rPh>
    <rPh sb="2" eb="3">
      <t>スウ</t>
    </rPh>
    <phoneticPr fontId="18"/>
  </si>
  <si>
    <t>71以上</t>
    <rPh sb="2" eb="4">
      <t>イジョウ</t>
    </rPh>
    <phoneticPr fontId="4"/>
  </si>
  <si>
    <t>46-70減額</t>
    <rPh sb="5" eb="7">
      <t>ゲンガク</t>
    </rPh>
    <phoneticPr fontId="4"/>
  </si>
  <si>
    <t>46-70基準</t>
    <rPh sb="5" eb="7">
      <t>キジュン</t>
    </rPh>
    <phoneticPr fontId="4"/>
  </si>
  <si>
    <t>20-35基準</t>
    <rPh sb="5" eb="7">
      <t>キジュン</t>
    </rPh>
    <phoneticPr fontId="4"/>
  </si>
  <si>
    <t>20-35減額</t>
    <rPh sb="5" eb="7">
      <t>ゲンガク</t>
    </rPh>
    <phoneticPr fontId="4"/>
  </si>
  <si>
    <t>19以下</t>
    <rPh sb="2" eb="4">
      <t>イカ</t>
    </rPh>
    <phoneticPr fontId="4"/>
  </si>
  <si>
    <t xml:space="preserve">  -19減額</t>
    <rPh sb="5" eb="7">
      <t>ゲンガク</t>
    </rPh>
    <phoneticPr fontId="5"/>
  </si>
  <si>
    <t>　計算用係数</t>
    <rPh sb="1" eb="4">
      <t>ケイサンヨウ</t>
    </rPh>
    <rPh sb="4" eb="6">
      <t>ケイスウ</t>
    </rPh>
    <phoneticPr fontId="4"/>
  </si>
  <si>
    <t>200日～249日</t>
    <rPh sb="3" eb="4">
      <t>ニチ</t>
    </rPh>
    <rPh sb="8" eb="9">
      <t>ニチ</t>
    </rPh>
    <phoneticPr fontId="5"/>
  </si>
  <si>
    <t>■基準額表</t>
    <rPh sb="1" eb="3">
      <t>キジュン</t>
    </rPh>
    <rPh sb="3" eb="4">
      <t>ガク</t>
    </rPh>
    <rPh sb="4" eb="5">
      <t>ヒョウ</t>
    </rPh>
    <phoneticPr fontId="18"/>
  </si>
  <si>
    <t>基本額</t>
    <rPh sb="0" eb="2">
      <t>キホン</t>
    </rPh>
    <rPh sb="2" eb="3">
      <t>ガク</t>
    </rPh>
    <phoneticPr fontId="5"/>
  </si>
  <si>
    <t>はい</t>
    <phoneticPr fontId="5"/>
  </si>
  <si>
    <t>いいえ</t>
    <phoneticPr fontId="5"/>
  </si>
  <si>
    <t>年度</t>
    <rPh sb="0" eb="2">
      <t>ネンド</t>
    </rPh>
    <phoneticPr fontId="5"/>
  </si>
  <si>
    <t xml:space="preserve">注2)  次の場合は、待機児童に含めないでください。
①利用可能な放課後児童クラブがあるにもかかわらず、第一希望ではない等の保護者の私的な理由により待機となった場合
②産休、育休明け等の利用希望として事前に利用申込みがでているような利用予約の場合
③保護者が育児休業中の場合
④農業や自営等の家庭内勤務で、ある程度の見守りが可能な場合
⑤通院、介護等の理由ではあるが、ある程度の見守りが可能な場合
 例：通院が週1～2回程度、在宅介護ではあるが全介助ではない など </t>
    <rPh sb="0" eb="1">
      <t>チュウ</t>
    </rPh>
    <rPh sb="5" eb="6">
      <t>ツギ</t>
    </rPh>
    <rPh sb="7" eb="9">
      <t>バアイ</t>
    </rPh>
    <rPh sb="11" eb="13">
      <t>タイキ</t>
    </rPh>
    <rPh sb="13" eb="15">
      <t>ジドウ</t>
    </rPh>
    <rPh sb="16" eb="17">
      <t>フク</t>
    </rPh>
    <rPh sb="28" eb="32">
      <t>リヨウカノウ</t>
    </rPh>
    <rPh sb="33" eb="36">
      <t>ホウカゴ</t>
    </rPh>
    <rPh sb="36" eb="38">
      <t>ジドウ</t>
    </rPh>
    <rPh sb="52" eb="54">
      <t>ダイイチ</t>
    </rPh>
    <rPh sb="54" eb="56">
      <t>キボウ</t>
    </rPh>
    <rPh sb="60" eb="61">
      <t>トウ</t>
    </rPh>
    <rPh sb="62" eb="65">
      <t>ホゴシャ</t>
    </rPh>
    <rPh sb="66" eb="68">
      <t>シテキ</t>
    </rPh>
    <rPh sb="69" eb="71">
      <t>リユウ</t>
    </rPh>
    <rPh sb="74" eb="76">
      <t>タイキ</t>
    </rPh>
    <rPh sb="80" eb="82">
      <t>バアイ</t>
    </rPh>
    <rPh sb="84" eb="86">
      <t>サンキュウ</t>
    </rPh>
    <rPh sb="87" eb="89">
      <t>イクキュウ</t>
    </rPh>
    <rPh sb="89" eb="90">
      <t>ア</t>
    </rPh>
    <rPh sb="91" eb="92">
      <t>トウ</t>
    </rPh>
    <rPh sb="93" eb="95">
      <t>リヨウ</t>
    </rPh>
    <rPh sb="95" eb="97">
      <t>キボウ</t>
    </rPh>
    <rPh sb="100" eb="102">
      <t>ジゼン</t>
    </rPh>
    <rPh sb="103" eb="105">
      <t>リヨウ</t>
    </rPh>
    <rPh sb="105" eb="107">
      <t>モウシコ</t>
    </rPh>
    <rPh sb="116" eb="118">
      <t>リヨウ</t>
    </rPh>
    <rPh sb="118" eb="120">
      <t>ヨヤク</t>
    </rPh>
    <rPh sb="121" eb="123">
      <t>バアイ</t>
    </rPh>
    <rPh sb="125" eb="128">
      <t>ホゴシャ</t>
    </rPh>
    <rPh sb="129" eb="131">
      <t>イクジ</t>
    </rPh>
    <rPh sb="131" eb="134">
      <t>キュウギョウチュウ</t>
    </rPh>
    <rPh sb="135" eb="137">
      <t>バアイ</t>
    </rPh>
    <rPh sb="139" eb="141">
      <t>ノウギョウ</t>
    </rPh>
    <rPh sb="142" eb="144">
      <t>ジエイ</t>
    </rPh>
    <rPh sb="144" eb="145">
      <t>トウ</t>
    </rPh>
    <rPh sb="146" eb="149">
      <t>カテイナイ</t>
    </rPh>
    <rPh sb="149" eb="151">
      <t>キンム</t>
    </rPh>
    <rPh sb="155" eb="157">
      <t>テイド</t>
    </rPh>
    <rPh sb="158" eb="160">
      <t>ミマモ</t>
    </rPh>
    <rPh sb="162" eb="164">
      <t>カノウ</t>
    </rPh>
    <rPh sb="165" eb="167">
      <t>バアイ</t>
    </rPh>
    <rPh sb="169" eb="171">
      <t>ツウイン</t>
    </rPh>
    <rPh sb="172" eb="174">
      <t>カイゴ</t>
    </rPh>
    <rPh sb="174" eb="175">
      <t>トウ</t>
    </rPh>
    <rPh sb="176" eb="178">
      <t>リユウ</t>
    </rPh>
    <rPh sb="186" eb="188">
      <t>テイド</t>
    </rPh>
    <rPh sb="189" eb="191">
      <t>ミマモ</t>
    </rPh>
    <rPh sb="193" eb="195">
      <t>カノウ</t>
    </rPh>
    <rPh sb="196" eb="198">
      <t>バアイ</t>
    </rPh>
    <rPh sb="200" eb="201">
      <t>レイ</t>
    </rPh>
    <rPh sb="213" eb="215">
      <t>ザイタク</t>
    </rPh>
    <rPh sb="215" eb="217">
      <t>カイゴ</t>
    </rPh>
    <rPh sb="222" eb="223">
      <t>ゼン</t>
    </rPh>
    <rPh sb="223" eb="225">
      <t>カイジョ</t>
    </rPh>
    <phoneticPr fontId="5"/>
  </si>
  <si>
    <t>注1）入所書類を提出済で、入所要件を満たしているが、施設又は支援員数に余裕がないため入所
    できず待機している児童数</t>
    <rPh sb="0" eb="1">
      <t>チュウ</t>
    </rPh>
    <rPh sb="26" eb="28">
      <t>シセツ</t>
    </rPh>
    <rPh sb="28" eb="29">
      <t>マタ</t>
    </rPh>
    <rPh sb="30" eb="32">
      <t>シエン</t>
    </rPh>
    <rPh sb="32" eb="33">
      <t>イン</t>
    </rPh>
    <rPh sb="33" eb="34">
      <t>スウ</t>
    </rPh>
    <rPh sb="35" eb="37">
      <t>ヨユウ</t>
    </rPh>
    <rPh sb="42" eb="44">
      <t>ニュウショ</t>
    </rPh>
    <rPh sb="52" eb="54">
      <t>タイキ</t>
    </rPh>
    <rPh sb="58" eb="60">
      <t>ジドウ</t>
    </rPh>
    <rPh sb="60" eb="61">
      <t>スウ</t>
    </rPh>
    <phoneticPr fontId="5"/>
  </si>
  <si>
    <t>人</t>
    <rPh sb="0" eb="1">
      <t>ニン</t>
    </rPh>
    <phoneticPr fontId="4"/>
  </si>
  <si>
    <t>６年</t>
    <rPh sb="1" eb="2">
      <t>ネン</t>
    </rPh>
    <phoneticPr fontId="5"/>
  </si>
  <si>
    <t>５年</t>
    <rPh sb="1" eb="2">
      <t>ネン</t>
    </rPh>
    <phoneticPr fontId="5"/>
  </si>
  <si>
    <t>４年</t>
    <rPh sb="1" eb="2">
      <t>ネン</t>
    </rPh>
    <phoneticPr fontId="5"/>
  </si>
  <si>
    <t>３年</t>
    <rPh sb="1" eb="2">
      <t>ネン</t>
    </rPh>
    <phoneticPr fontId="5"/>
  </si>
  <si>
    <t>２年</t>
    <rPh sb="1" eb="2">
      <t>ネン</t>
    </rPh>
    <phoneticPr fontId="5"/>
  </si>
  <si>
    <t>１年</t>
    <rPh sb="1" eb="2">
      <t>ネン</t>
    </rPh>
    <phoneticPr fontId="5"/>
  </si>
  <si>
    <t>待機児童の内訳</t>
    <rPh sb="0" eb="2">
      <t>タイキ</t>
    </rPh>
    <rPh sb="2" eb="4">
      <t>ジドウ</t>
    </rPh>
    <rPh sb="5" eb="7">
      <t>ウチワケ</t>
    </rPh>
    <phoneticPr fontId="5"/>
  </si>
  <si>
    <t>　※　待機児童数</t>
    <rPh sb="3" eb="5">
      <t>タイキ</t>
    </rPh>
    <rPh sb="5" eb="7">
      <t>ジドウ</t>
    </rPh>
    <rPh sb="7" eb="8">
      <t>スウ</t>
    </rPh>
    <phoneticPr fontId="5"/>
  </si>
  <si>
    <t>　うち入所要件を満たした児童数</t>
    <rPh sb="3" eb="5">
      <t>ニュウショ</t>
    </rPh>
    <rPh sb="5" eb="7">
      <t>ヨウケン</t>
    </rPh>
    <rPh sb="8" eb="9">
      <t>ミ</t>
    </rPh>
    <rPh sb="12" eb="14">
      <t>ジドウ</t>
    </rPh>
    <rPh sb="14" eb="15">
      <t>スウ</t>
    </rPh>
    <phoneticPr fontId="5"/>
  </si>
  <si>
    <t>入所申込児童数　　　</t>
    <rPh sb="0" eb="2">
      <t>ニュウショ</t>
    </rPh>
    <rPh sb="2" eb="4">
      <t>モウシコミ</t>
    </rPh>
    <rPh sb="4" eb="6">
      <t>ジドウ</t>
    </rPh>
    <rPh sb="6" eb="7">
      <t>スウ</t>
    </rPh>
    <phoneticPr fontId="5"/>
  </si>
  <si>
    <t>補償内容等</t>
    <rPh sb="0" eb="2">
      <t>ホショウ</t>
    </rPh>
    <rPh sb="2" eb="4">
      <t>ナイヨウ</t>
    </rPh>
    <rPh sb="4" eb="5">
      <t>トウ</t>
    </rPh>
    <phoneticPr fontId="5"/>
  </si>
  <si>
    <t>１人あたり年額</t>
    <rPh sb="1" eb="2">
      <t>ニン</t>
    </rPh>
    <rPh sb="5" eb="7">
      <t>ネンガク</t>
    </rPh>
    <phoneticPr fontId="5"/>
  </si>
  <si>
    <t>名称</t>
    <rPh sb="0" eb="2">
      <t>メイショウ</t>
    </rPh>
    <phoneticPr fontId="5"/>
  </si>
  <si>
    <t>年額</t>
    <rPh sb="0" eb="2">
      <t>ネンガク</t>
    </rPh>
    <phoneticPr fontId="5"/>
  </si>
  <si>
    <t>３.保険加入状況</t>
    <rPh sb="2" eb="4">
      <t>ホケン</t>
    </rPh>
    <rPh sb="4" eb="6">
      <t>カニュウ</t>
    </rPh>
    <rPh sb="6" eb="8">
      <t>ジョウキョウ</t>
    </rPh>
    <phoneticPr fontId="5"/>
  </si>
  <si>
    <t>）</t>
    <phoneticPr fontId="5"/>
  </si>
  <si>
    <t>）</t>
    <phoneticPr fontId="5"/>
  </si>
  <si>
    <t>円／月</t>
    <rPh sb="0" eb="1">
      <t>エン</t>
    </rPh>
    <rPh sb="2" eb="3">
      <t>ツキ</t>
    </rPh>
    <phoneticPr fontId="5"/>
  </si>
  <si>
    <t>毎月</t>
    <rPh sb="0" eb="2">
      <t>マイツキ</t>
    </rPh>
    <phoneticPr fontId="5"/>
  </si>
  <si>
    <t>学童保育料（月額）</t>
    <rPh sb="0" eb="2">
      <t>ガクドウ</t>
    </rPh>
    <rPh sb="2" eb="5">
      <t>ホイクリョウ</t>
    </rPh>
    <rPh sb="6" eb="8">
      <t>ゲツガク</t>
    </rPh>
    <phoneticPr fontId="5"/>
  </si>
  <si>
    <t>1人あたり負担額（円）</t>
    <rPh sb="1" eb="2">
      <t>ニン</t>
    </rPh>
    <rPh sb="5" eb="7">
      <t>フタン</t>
    </rPh>
    <rPh sb="7" eb="8">
      <t>ガク</t>
    </rPh>
    <rPh sb="9" eb="10">
      <t>エン</t>
    </rPh>
    <phoneticPr fontId="5"/>
  </si>
  <si>
    <t>集金頻度</t>
    <rPh sb="0" eb="2">
      <t>シュウキン</t>
    </rPh>
    <rPh sb="2" eb="4">
      <t>ヒンド</t>
    </rPh>
    <phoneticPr fontId="5"/>
  </si>
  <si>
    <t>費目</t>
    <rPh sb="0" eb="2">
      <t>ヒモク</t>
    </rPh>
    <phoneticPr fontId="5"/>
  </si>
  <si>
    <t>２．保護者負担金</t>
    <rPh sb="2" eb="5">
      <t>ホゴシャ</t>
    </rPh>
    <rPh sb="5" eb="8">
      <t>フタンキン</t>
    </rPh>
    <phoneticPr fontId="5"/>
  </si>
  <si>
    <t>非常勤</t>
    <rPh sb="0" eb="1">
      <t>ヒ</t>
    </rPh>
    <rPh sb="1" eb="3">
      <t>ジョウキン</t>
    </rPh>
    <phoneticPr fontId="5"/>
  </si>
  <si>
    <t>常勤</t>
    <rPh sb="0" eb="2">
      <t>ジョウキン</t>
    </rPh>
    <phoneticPr fontId="5"/>
  </si>
  <si>
    <t>補助員</t>
    <rPh sb="0" eb="3">
      <t>ホジョイン</t>
    </rPh>
    <phoneticPr fontId="5"/>
  </si>
  <si>
    <t>放課後児童支援員</t>
    <rPh sb="0" eb="3">
      <t>ホウカゴ</t>
    </rPh>
    <rPh sb="3" eb="5">
      <t>ジドウ</t>
    </rPh>
    <rPh sb="5" eb="8">
      <t>シエンイン</t>
    </rPh>
    <phoneticPr fontId="5"/>
  </si>
  <si>
    <t>(人)</t>
    <rPh sb="1" eb="2">
      <t>ニン</t>
    </rPh>
    <phoneticPr fontId="5"/>
  </si>
  <si>
    <t>性別</t>
    <rPh sb="0" eb="2">
      <t>セイベツ</t>
    </rPh>
    <phoneticPr fontId="4"/>
  </si>
  <si>
    <t>氏名</t>
    <rPh sb="0" eb="2">
      <t>シメイ</t>
    </rPh>
    <phoneticPr fontId="4"/>
  </si>
  <si>
    <t>団体住所</t>
    <rPh sb="0" eb="2">
      <t>ダンタイ</t>
    </rPh>
    <rPh sb="2" eb="4">
      <t>ジュウショ</t>
    </rPh>
    <phoneticPr fontId="4"/>
  </si>
  <si>
    <t>年度</t>
    <rPh sb="0" eb="2">
      <t>ネンド</t>
    </rPh>
    <phoneticPr fontId="4"/>
  </si>
  <si>
    <t>団体名</t>
    <rPh sb="0" eb="3">
      <t>ダンタイメイ</t>
    </rPh>
    <phoneticPr fontId="4"/>
  </si>
  <si>
    <t>クラブ名</t>
    <rPh sb="3" eb="4">
      <t>メイ</t>
    </rPh>
    <phoneticPr fontId="4"/>
  </si>
  <si>
    <t>クラブ所在地</t>
    <rPh sb="3" eb="6">
      <t>ショザイチ</t>
    </rPh>
    <phoneticPr fontId="4"/>
  </si>
  <si>
    <t>入力項目</t>
    <rPh sb="0" eb="2">
      <t>ニュウリョク</t>
    </rPh>
    <rPh sb="2" eb="4">
      <t>コウモク</t>
    </rPh>
    <phoneticPr fontId="4"/>
  </si>
  <si>
    <t>受託団体の所在地</t>
    <rPh sb="0" eb="2">
      <t>ジュタク</t>
    </rPh>
    <rPh sb="2" eb="4">
      <t>ダンタイ</t>
    </rPh>
    <rPh sb="5" eb="8">
      <t>ショザイチ</t>
    </rPh>
    <phoneticPr fontId="4"/>
  </si>
  <si>
    <t>受託団体の正式名称</t>
    <rPh sb="0" eb="2">
      <t>ジュタク</t>
    </rPh>
    <rPh sb="2" eb="4">
      <t>ダンタイ</t>
    </rPh>
    <rPh sb="5" eb="7">
      <t>セイシキ</t>
    </rPh>
    <rPh sb="7" eb="9">
      <t>メイショウ</t>
    </rPh>
    <phoneticPr fontId="4"/>
  </si>
  <si>
    <t>代表者肩書</t>
    <rPh sb="0" eb="3">
      <t>ダイヒョウシャ</t>
    </rPh>
    <rPh sb="3" eb="5">
      <t>カタガキ</t>
    </rPh>
    <phoneticPr fontId="4"/>
  </si>
  <si>
    <t>代表者氏名</t>
    <rPh sb="0" eb="3">
      <t>ダイヒョウシャ</t>
    </rPh>
    <rPh sb="3" eb="5">
      <t>シメイ</t>
    </rPh>
    <phoneticPr fontId="4"/>
  </si>
  <si>
    <t>日曜・祝日</t>
    <rPh sb="0" eb="2">
      <t>ニチヨウ</t>
    </rPh>
    <rPh sb="3" eb="5">
      <t>シュクジツ</t>
    </rPh>
    <phoneticPr fontId="4"/>
  </si>
  <si>
    <t>長期休業</t>
    <rPh sb="0" eb="2">
      <t>チョウキ</t>
    </rPh>
    <rPh sb="2" eb="4">
      <t>キュウギョウ</t>
    </rPh>
    <phoneticPr fontId="4"/>
  </si>
  <si>
    <t>平日</t>
    <rPh sb="0" eb="2">
      <t>ヘイジツ</t>
    </rPh>
    <phoneticPr fontId="4"/>
  </si>
  <si>
    <t>土曜日</t>
    <rPh sb="0" eb="3">
      <t>ドヨウビ</t>
    </rPh>
    <phoneticPr fontId="4"/>
  </si>
  <si>
    <t>（１日３時間以上の開設）</t>
    <rPh sb="2" eb="3">
      <t>ニチ</t>
    </rPh>
    <rPh sb="4" eb="6">
      <t>ジカン</t>
    </rPh>
    <rPh sb="6" eb="8">
      <t>イジョウ</t>
    </rPh>
    <rPh sb="9" eb="11">
      <t>カイセツ</t>
    </rPh>
    <phoneticPr fontId="4"/>
  </si>
  <si>
    <t>（１日８時間以上の開設）</t>
    <rPh sb="2" eb="3">
      <t>ニチ</t>
    </rPh>
    <rPh sb="4" eb="6">
      <t>ジカン</t>
    </rPh>
    <rPh sb="6" eb="8">
      <t>イジョウ</t>
    </rPh>
    <rPh sb="9" eb="11">
      <t>カイセツ</t>
    </rPh>
    <phoneticPr fontId="4"/>
  </si>
  <si>
    <t>保護者氏名</t>
    <rPh sb="0" eb="3">
      <t>ホゴシャ</t>
    </rPh>
    <rPh sb="3" eb="5">
      <t>シメイ</t>
    </rPh>
    <phoneticPr fontId="4"/>
  </si>
  <si>
    <t>基準日</t>
    <rPh sb="0" eb="2">
      <t>キジュン</t>
    </rPh>
    <rPh sb="2" eb="3">
      <t>ニチ</t>
    </rPh>
    <phoneticPr fontId="4"/>
  </si>
  <si>
    <t>年度の初日</t>
    <rPh sb="0" eb="2">
      <t>ネンド</t>
    </rPh>
    <rPh sb="3" eb="5">
      <t>ショニチ</t>
    </rPh>
    <phoneticPr fontId="4"/>
  </si>
  <si>
    <t>事業年度（令和●年度）</t>
    <rPh sb="0" eb="4">
      <t>ジギョウネンド</t>
    </rPh>
    <rPh sb="5" eb="6">
      <t>レイ</t>
    </rPh>
    <rPh sb="6" eb="7">
      <t>ワ</t>
    </rPh>
    <rPh sb="8" eb="10">
      <t>ネンド</t>
    </rPh>
    <phoneticPr fontId="4"/>
  </si>
  <si>
    <t>A勤務開始時間</t>
    <rPh sb="1" eb="3">
      <t>キンム</t>
    </rPh>
    <rPh sb="3" eb="5">
      <t>カイシ</t>
    </rPh>
    <rPh sb="5" eb="7">
      <t>ジカン</t>
    </rPh>
    <phoneticPr fontId="4"/>
  </si>
  <si>
    <t>D勤務終了時間</t>
    <rPh sb="1" eb="3">
      <t>キンム</t>
    </rPh>
    <rPh sb="3" eb="5">
      <t>シュウリョウ</t>
    </rPh>
    <rPh sb="5" eb="7">
      <t>ジカン</t>
    </rPh>
    <phoneticPr fontId="4"/>
  </si>
  <si>
    <t>入力例</t>
    <rPh sb="0" eb="2">
      <t>ニュウリョク</t>
    </rPh>
    <rPh sb="2" eb="3">
      <t>レイ</t>
    </rPh>
    <phoneticPr fontId="4"/>
  </si>
  <si>
    <t>社会福祉法人　○○○</t>
    <rPh sb="0" eb="4">
      <t>シャカイフクシ</t>
    </rPh>
    <rPh sb="4" eb="6">
      <t>ホウジン</t>
    </rPh>
    <phoneticPr fontId="4"/>
  </si>
  <si>
    <t>受託団体の代表の肩書</t>
    <rPh sb="0" eb="2">
      <t>ジュタク</t>
    </rPh>
    <rPh sb="2" eb="4">
      <t>ダンタイ</t>
    </rPh>
    <rPh sb="5" eb="7">
      <t>ダイヒョウ</t>
    </rPh>
    <rPh sb="8" eb="10">
      <t>カタガキ</t>
    </rPh>
    <phoneticPr fontId="4"/>
  </si>
  <si>
    <t>奥州　太郎</t>
    <rPh sb="0" eb="2">
      <t>オウシュウ</t>
    </rPh>
    <rPh sb="3" eb="5">
      <t>タロウ</t>
    </rPh>
    <phoneticPr fontId="4"/>
  </si>
  <si>
    <t>クラブ名の正式名称</t>
    <rPh sb="3" eb="4">
      <t>メイ</t>
    </rPh>
    <rPh sb="5" eb="7">
      <t>セイシキ</t>
    </rPh>
    <rPh sb="7" eb="9">
      <t>メイショウ</t>
    </rPh>
    <phoneticPr fontId="4"/>
  </si>
  <si>
    <t>クラブの所在する住所</t>
    <rPh sb="4" eb="6">
      <t>ショザイ</t>
    </rPh>
    <rPh sb="8" eb="10">
      <t>ジュウショ</t>
    </rPh>
    <phoneticPr fontId="4"/>
  </si>
  <si>
    <t>奥州市○○○○△△番地</t>
    <rPh sb="0" eb="3">
      <t>オウシュウシ</t>
    </rPh>
    <rPh sb="9" eb="11">
      <t>バンチ</t>
    </rPh>
    <phoneticPr fontId="4"/>
  </si>
  <si>
    <t>受託団体の代表（契約を結ぶ代表権のある方）</t>
    <rPh sb="0" eb="2">
      <t>ジュタク</t>
    </rPh>
    <rPh sb="2" eb="4">
      <t>ダンタイ</t>
    </rPh>
    <rPh sb="5" eb="7">
      <t>ダイヒョウ</t>
    </rPh>
    <rPh sb="8" eb="10">
      <t>ケイヤク</t>
    </rPh>
    <rPh sb="11" eb="12">
      <t>ムス</t>
    </rPh>
    <rPh sb="13" eb="16">
      <t>ダイヒョウケン</t>
    </rPh>
    <rPh sb="19" eb="20">
      <t>カタ</t>
    </rPh>
    <phoneticPr fontId="4"/>
  </si>
  <si>
    <t>業務責任者</t>
    <rPh sb="0" eb="2">
      <t>ギョウム</t>
    </rPh>
    <rPh sb="2" eb="5">
      <t>セキニンシャ</t>
    </rPh>
    <phoneticPr fontId="4"/>
  </si>
  <si>
    <t>放課後児童健全育成事業の現場責任者</t>
    <rPh sb="0" eb="3">
      <t>ホウカゴ</t>
    </rPh>
    <rPh sb="3" eb="5">
      <t>ジドウ</t>
    </rPh>
    <rPh sb="5" eb="7">
      <t>ケンゼン</t>
    </rPh>
    <rPh sb="7" eb="9">
      <t>イクセイ</t>
    </rPh>
    <rPh sb="9" eb="11">
      <t>ジギョウ</t>
    </rPh>
    <rPh sb="12" eb="14">
      <t>ゲンバ</t>
    </rPh>
    <rPh sb="14" eb="17">
      <t>セキニンシャ</t>
    </rPh>
    <phoneticPr fontId="4"/>
  </si>
  <si>
    <t>奥州　花子</t>
    <rPh sb="0" eb="2">
      <t>オウシュウ</t>
    </rPh>
    <rPh sb="3" eb="4">
      <t>ハナ</t>
    </rPh>
    <rPh sb="4" eb="5">
      <t>コ</t>
    </rPh>
    <phoneticPr fontId="4"/>
  </si>
  <si>
    <t>生年月日（西暦年/月/日）</t>
    <rPh sb="0" eb="4">
      <t>セイネンガッピ</t>
    </rPh>
    <rPh sb="5" eb="7">
      <t>セイレキ</t>
    </rPh>
    <rPh sb="7" eb="8">
      <t>ネン</t>
    </rPh>
    <rPh sb="9" eb="10">
      <t>ツキ</t>
    </rPh>
    <rPh sb="11" eb="12">
      <t>ニチ</t>
    </rPh>
    <phoneticPr fontId="4"/>
  </si>
  <si>
    <t>クラブ内の肩書</t>
    <rPh sb="3" eb="4">
      <t>ナイ</t>
    </rPh>
    <rPh sb="5" eb="7">
      <t>カタガキ</t>
    </rPh>
    <phoneticPr fontId="4"/>
  </si>
  <si>
    <t>入力項目の解説</t>
    <rPh sb="0" eb="2">
      <t>ニュウリョク</t>
    </rPh>
    <rPh sb="2" eb="4">
      <t>コウモク</t>
    </rPh>
    <rPh sb="5" eb="7">
      <t>カイセツ</t>
    </rPh>
    <phoneticPr fontId="4"/>
  </si>
  <si>
    <t>入力欄</t>
    <rPh sb="0" eb="2">
      <t>ニュウリョク</t>
    </rPh>
    <rPh sb="2" eb="3">
      <t>ラン</t>
    </rPh>
    <phoneticPr fontId="4"/>
  </si>
  <si>
    <t>集金頻度</t>
    <rPh sb="0" eb="2">
      <t>シュウキン</t>
    </rPh>
    <rPh sb="2" eb="4">
      <t>ヒンド</t>
    </rPh>
    <phoneticPr fontId="4"/>
  </si>
  <si>
    <t>１人あたり負担額（円）</t>
    <rPh sb="1" eb="2">
      <t>ニン</t>
    </rPh>
    <rPh sb="5" eb="8">
      <t>フタンガク</t>
    </rPh>
    <rPh sb="9" eb="10">
      <t>エン</t>
    </rPh>
    <phoneticPr fontId="4"/>
  </si>
  <si>
    <t>費目</t>
    <rPh sb="0" eb="2">
      <t>ヒモク</t>
    </rPh>
    <phoneticPr fontId="4"/>
  </si>
  <si>
    <t>保険加入状況</t>
    <rPh sb="0" eb="2">
      <t>ホケン</t>
    </rPh>
    <rPh sb="2" eb="4">
      <t>カニュウ</t>
    </rPh>
    <rPh sb="4" eb="6">
      <t>ジョウキョウ</t>
    </rPh>
    <phoneticPr fontId="4"/>
  </si>
  <si>
    <t>児童用</t>
    <rPh sb="0" eb="3">
      <t>ジドウヨウ</t>
    </rPh>
    <phoneticPr fontId="4"/>
  </si>
  <si>
    <t>名称</t>
    <rPh sb="0" eb="2">
      <t>メイショウ</t>
    </rPh>
    <phoneticPr fontId="4"/>
  </si>
  <si>
    <t>年額</t>
    <rPh sb="0" eb="2">
      <t>ネンガク</t>
    </rPh>
    <phoneticPr fontId="4"/>
  </si>
  <si>
    <t>補償内容等</t>
    <rPh sb="0" eb="2">
      <t>ホショウ</t>
    </rPh>
    <rPh sb="2" eb="4">
      <t>ナイヨウ</t>
    </rPh>
    <rPh sb="4" eb="5">
      <t>ナド</t>
    </rPh>
    <phoneticPr fontId="4"/>
  </si>
  <si>
    <t>学校の長期休業期間中の月曜日から金曜日（祝日除く）</t>
    <rPh sb="0" eb="2">
      <t>ガッコウ</t>
    </rPh>
    <rPh sb="5" eb="7">
      <t>キュウギョウ</t>
    </rPh>
    <rPh sb="20" eb="22">
      <t>シュクジツ</t>
    </rPh>
    <rPh sb="22" eb="23">
      <t>ノゾ</t>
    </rPh>
    <phoneticPr fontId="4"/>
  </si>
  <si>
    <t>開設日のうち日曜・祝日</t>
    <rPh sb="0" eb="2">
      <t>カイセツ</t>
    </rPh>
    <rPh sb="2" eb="3">
      <t>ニチ</t>
    </rPh>
    <rPh sb="6" eb="8">
      <t>ニチヨウ</t>
    </rPh>
    <rPh sb="9" eb="11">
      <t>シュクジツ</t>
    </rPh>
    <phoneticPr fontId="4"/>
  </si>
  <si>
    <t>開設日のうち土曜日（祝日除く）</t>
    <rPh sb="0" eb="2">
      <t>カイセツ</t>
    </rPh>
    <rPh sb="2" eb="3">
      <t>ニチ</t>
    </rPh>
    <rPh sb="6" eb="9">
      <t>ドヨウビ</t>
    </rPh>
    <rPh sb="10" eb="12">
      <t>シュクジツ</t>
    </rPh>
    <rPh sb="12" eb="13">
      <t>ノゾ</t>
    </rPh>
    <phoneticPr fontId="4"/>
  </si>
  <si>
    <t>学校の長期休業期間に属さない月曜日から金曜日（祝日除く）</t>
    <rPh sb="0" eb="2">
      <t>ガッコウ</t>
    </rPh>
    <rPh sb="5" eb="7">
      <t>キュウギョウ</t>
    </rPh>
    <rPh sb="10" eb="11">
      <t>ゾク</t>
    </rPh>
    <phoneticPr fontId="4"/>
  </si>
  <si>
    <t>●●●放課後児童クラブ</t>
    <rPh sb="3" eb="6">
      <t>ホウカゴ</t>
    </rPh>
    <rPh sb="6" eb="8">
      <t>ジドウ</t>
    </rPh>
    <phoneticPr fontId="4"/>
  </si>
  <si>
    <t>保護者カナ氏名</t>
    <rPh sb="0" eb="3">
      <t>ホゴシャ</t>
    </rPh>
    <rPh sb="5" eb="7">
      <t>シメイ</t>
    </rPh>
    <phoneticPr fontId="4"/>
  </si>
  <si>
    <t>保護者住所</t>
    <rPh sb="0" eb="3">
      <t>ホゴシャ</t>
    </rPh>
    <rPh sb="3" eb="5">
      <t>ジュウショ</t>
    </rPh>
    <phoneticPr fontId="4"/>
  </si>
  <si>
    <t>支援の単位数</t>
    <rPh sb="0" eb="2">
      <t>シエン</t>
    </rPh>
    <rPh sb="3" eb="5">
      <t>タンイ</t>
    </rPh>
    <rPh sb="5" eb="6">
      <t>スウ</t>
    </rPh>
    <phoneticPr fontId="4"/>
  </si>
  <si>
    <t>クラブ名（単位毎）</t>
    <rPh sb="3" eb="4">
      <t>メイ</t>
    </rPh>
    <rPh sb="5" eb="7">
      <t>タンイ</t>
    </rPh>
    <rPh sb="7" eb="8">
      <t>ゴト</t>
    </rPh>
    <phoneticPr fontId="4"/>
  </si>
  <si>
    <t>●●●第二放課後児童クラブ</t>
    <rPh sb="3" eb="4">
      <t>ダイ</t>
    </rPh>
    <rPh sb="4" eb="5">
      <t>2</t>
    </rPh>
    <phoneticPr fontId="4"/>
  </si>
  <si>
    <t>備考</t>
    <rPh sb="0" eb="2">
      <t>ビコウ</t>
    </rPh>
    <phoneticPr fontId="4"/>
  </si>
  <si>
    <t>奥州　史郎</t>
    <rPh sb="0" eb="2">
      <t>オウシュウ</t>
    </rPh>
    <rPh sb="3" eb="5">
      <t>シロウ</t>
    </rPh>
    <phoneticPr fontId="4"/>
  </si>
  <si>
    <t>オウシュウ　シロウ</t>
    <phoneticPr fontId="4"/>
  </si>
  <si>
    <t>奥州市水沢○○○○○１００番地</t>
    <rPh sb="0" eb="3">
      <t>オウシュウシ</t>
    </rPh>
    <rPh sb="3" eb="5">
      <t>ミズサワ</t>
    </rPh>
    <rPh sb="13" eb="15">
      <t>バンチ</t>
    </rPh>
    <phoneticPr fontId="4"/>
  </si>
  <si>
    <t>奥州　華</t>
    <rPh sb="0" eb="2">
      <t>オウシュウ</t>
    </rPh>
    <rPh sb="3" eb="4">
      <t>ハナ</t>
    </rPh>
    <phoneticPr fontId="4"/>
  </si>
  <si>
    <t>オウシュウ　ハナ</t>
    <phoneticPr fontId="4"/>
  </si>
  <si>
    <t>常勤</t>
    <rPh sb="0" eb="2">
      <t>ジョウキン</t>
    </rPh>
    <phoneticPr fontId="4"/>
  </si>
  <si>
    <t>非常勤</t>
    <rPh sb="0" eb="3">
      <t>ヒジョウキン</t>
    </rPh>
    <phoneticPr fontId="4"/>
  </si>
  <si>
    <t>児童生年月日
（西暦年月日XXXX/XX/XX）</t>
    <rPh sb="0" eb="2">
      <t>ジドウ</t>
    </rPh>
    <rPh sb="2" eb="6">
      <t>セイネンガッピ</t>
    </rPh>
    <rPh sb="8" eb="10">
      <t>セイレキ</t>
    </rPh>
    <rPh sb="10" eb="11">
      <t>ネン</t>
    </rPh>
    <rPh sb="11" eb="13">
      <t>ガッピ</t>
    </rPh>
    <phoneticPr fontId="4"/>
  </si>
  <si>
    <t>４月１日年齢</t>
    <rPh sb="1" eb="2">
      <t>ガツ</t>
    </rPh>
    <rPh sb="3" eb="4">
      <t>ニチ</t>
    </rPh>
    <rPh sb="4" eb="6">
      <t>ネンレイ</t>
    </rPh>
    <phoneticPr fontId="4"/>
  </si>
  <si>
    <t>１年生</t>
    <rPh sb="1" eb="2">
      <t>ネン</t>
    </rPh>
    <phoneticPr fontId="4"/>
  </si>
  <si>
    <t>２年生</t>
    <rPh sb="1" eb="2">
      <t>ネン</t>
    </rPh>
    <phoneticPr fontId="4"/>
  </si>
  <si>
    <t>３年生</t>
    <rPh sb="1" eb="2">
      <t>ネン</t>
    </rPh>
    <phoneticPr fontId="4"/>
  </si>
  <si>
    <t>４年生</t>
    <rPh sb="1" eb="2">
      <t>ネン</t>
    </rPh>
    <phoneticPr fontId="4"/>
  </si>
  <si>
    <t>５年生</t>
    <rPh sb="1" eb="2">
      <t>ネン</t>
    </rPh>
    <phoneticPr fontId="4"/>
  </si>
  <si>
    <t>６年生</t>
    <rPh sb="1" eb="2">
      <t>ネン</t>
    </rPh>
    <phoneticPr fontId="4"/>
  </si>
  <si>
    <t>放課後児童支援員研修修了№</t>
    <rPh sb="0" eb="3">
      <t>ホウカゴ</t>
    </rPh>
    <rPh sb="3" eb="5">
      <t>ジドウ</t>
    </rPh>
    <rPh sb="5" eb="8">
      <t>シエンイン</t>
    </rPh>
    <rPh sb="8" eb="10">
      <t>ケンシュウ</t>
    </rPh>
    <rPh sb="10" eb="12">
      <t>シュウリョウ</t>
    </rPh>
    <phoneticPr fontId="4"/>
  </si>
  <si>
    <t>育成支援体制強化事業対象者に●</t>
    <rPh sb="0" eb="2">
      <t>イクセイ</t>
    </rPh>
    <rPh sb="2" eb="4">
      <t>シエン</t>
    </rPh>
    <rPh sb="4" eb="6">
      <t>タイセイ</t>
    </rPh>
    <rPh sb="6" eb="8">
      <t>キョウカ</t>
    </rPh>
    <rPh sb="8" eb="10">
      <t>ジギョウ</t>
    </rPh>
    <rPh sb="10" eb="13">
      <t>タイショウシャ</t>
    </rPh>
    <phoneticPr fontId="4"/>
  </si>
  <si>
    <t>●</t>
    <phoneticPr fontId="4"/>
  </si>
  <si>
    <t>開設日数</t>
    <rPh sb="0" eb="2">
      <t>カイセツ</t>
    </rPh>
    <rPh sb="2" eb="4">
      <t>ニッスウ</t>
    </rPh>
    <phoneticPr fontId="4"/>
  </si>
  <si>
    <t>18:30</t>
    <phoneticPr fontId="4"/>
  </si>
  <si>
    <t>『会長、理事長、代表」</t>
    <phoneticPr fontId="4"/>
  </si>
  <si>
    <t>08:00</t>
    <phoneticPr fontId="4"/>
  </si>
  <si>
    <t>07:30</t>
    <phoneticPr fontId="4"/>
  </si>
  <si>
    <t>19:00</t>
    <phoneticPr fontId="4"/>
  </si>
  <si>
    <t>18:00</t>
    <phoneticPr fontId="4"/>
  </si>
  <si>
    <t>№</t>
    <phoneticPr fontId="4"/>
  </si>
  <si>
    <t>常勤or非常勤</t>
    <rPh sb="0" eb="2">
      <t>ジョウキン</t>
    </rPh>
    <rPh sb="4" eb="7">
      <t>ヒジョウキン</t>
    </rPh>
    <phoneticPr fontId="4"/>
  </si>
  <si>
    <t>B児童の受け入れ開始時間（開始時刻）</t>
    <rPh sb="1" eb="3">
      <t>ジドウ</t>
    </rPh>
    <rPh sb="4" eb="5">
      <t>ウ</t>
    </rPh>
    <rPh sb="6" eb="7">
      <t>イ</t>
    </rPh>
    <rPh sb="8" eb="10">
      <t>カイシ</t>
    </rPh>
    <rPh sb="10" eb="12">
      <t>ジカン</t>
    </rPh>
    <rPh sb="13" eb="15">
      <t>カイシ</t>
    </rPh>
    <rPh sb="15" eb="17">
      <t>ジコク</t>
    </rPh>
    <phoneticPr fontId="4"/>
  </si>
  <si>
    <t>C児童の受け入れが終わる時間（終了時刻）</t>
    <rPh sb="1" eb="3">
      <t>ジドウ</t>
    </rPh>
    <rPh sb="4" eb="5">
      <t>ウ</t>
    </rPh>
    <rPh sb="6" eb="7">
      <t>イ</t>
    </rPh>
    <rPh sb="9" eb="10">
      <t>オ</t>
    </rPh>
    <rPh sb="12" eb="14">
      <t>ジカン</t>
    </rPh>
    <rPh sb="15" eb="17">
      <t>シュウリョウ</t>
    </rPh>
    <rPh sb="17" eb="19">
      <t>ジコク</t>
    </rPh>
    <phoneticPr fontId="4"/>
  </si>
  <si>
    <t>受け入れ時間数（BからCまでの時間・自動計算）</t>
    <rPh sb="0" eb="1">
      <t>ウ</t>
    </rPh>
    <rPh sb="2" eb="3">
      <t>イ</t>
    </rPh>
    <rPh sb="4" eb="7">
      <t>ジカンスウ</t>
    </rPh>
    <rPh sb="15" eb="17">
      <t>ジカン</t>
    </rPh>
    <rPh sb="18" eb="20">
      <t>ジドウ</t>
    </rPh>
    <rPh sb="20" eb="22">
      <t>ケイサン</t>
    </rPh>
    <phoneticPr fontId="4"/>
  </si>
  <si>
    <t>４月１日時点学年（自動計算）</t>
    <rPh sb="1" eb="2">
      <t>ガツ</t>
    </rPh>
    <rPh sb="3" eb="4">
      <t>ニチ</t>
    </rPh>
    <rPh sb="4" eb="6">
      <t>ジテン</t>
    </rPh>
    <rPh sb="6" eb="8">
      <t>ガクネン</t>
    </rPh>
    <rPh sb="9" eb="11">
      <t>ジドウ</t>
    </rPh>
    <rPh sb="11" eb="13">
      <t>ケイサン</t>
    </rPh>
    <phoneticPr fontId="4"/>
  </si>
  <si>
    <t>４月１日時点年齢（自動）</t>
    <rPh sb="1" eb="2">
      <t>ガツ</t>
    </rPh>
    <rPh sb="3" eb="4">
      <t>ニチ</t>
    </rPh>
    <rPh sb="4" eb="6">
      <t>ジテン</t>
    </rPh>
    <rPh sb="6" eb="8">
      <t>ネンレイ</t>
    </rPh>
    <rPh sb="9" eb="11">
      <t>ジドウ</t>
    </rPh>
    <phoneticPr fontId="4"/>
  </si>
  <si>
    <t>子ども・子育て支援交付金の交付について</t>
    <phoneticPr fontId="4"/>
  </si>
  <si>
    <t>退所日（退所した場合に記載）</t>
    <rPh sb="0" eb="2">
      <t>タイショ</t>
    </rPh>
    <rPh sb="2" eb="3">
      <t>ニチ</t>
    </rPh>
    <rPh sb="4" eb="6">
      <t>タイショ</t>
    </rPh>
    <rPh sb="8" eb="10">
      <t>バアイ</t>
    </rPh>
    <rPh sb="11" eb="13">
      <t>キサイ</t>
    </rPh>
    <phoneticPr fontId="4"/>
  </si>
  <si>
    <t>円／</t>
    <rPh sb="0" eb="1">
      <t>エン</t>
    </rPh>
    <phoneticPr fontId="5"/>
  </si>
  <si>
    <t>月</t>
    <rPh sb="0" eb="1">
      <t>ツキ</t>
    </rPh>
    <phoneticPr fontId="4"/>
  </si>
  <si>
    <t>集金頻度等に応じた割合</t>
    <rPh sb="0" eb="2">
      <t>シュウキン</t>
    </rPh>
    <rPh sb="2" eb="4">
      <t>ヒンド</t>
    </rPh>
    <rPh sb="4" eb="5">
      <t>ナド</t>
    </rPh>
    <rPh sb="6" eb="7">
      <t>オウ</t>
    </rPh>
    <rPh sb="9" eb="11">
      <t>ワリアイ</t>
    </rPh>
    <phoneticPr fontId="4"/>
  </si>
  <si>
    <t>保険加入状況【様式３の３に反映】</t>
    <rPh sb="0" eb="2">
      <t>ホケン</t>
    </rPh>
    <rPh sb="2" eb="4">
      <t>カニュウ</t>
    </rPh>
    <rPh sb="4" eb="6">
      <t>ジョウキョウ</t>
    </rPh>
    <rPh sb="7" eb="9">
      <t>ヨウシキ</t>
    </rPh>
    <rPh sb="13" eb="15">
      <t>ハンエイ</t>
    </rPh>
    <phoneticPr fontId="4"/>
  </si>
  <si>
    <t>保護者負担金【様式３の２に反映】</t>
    <rPh sb="0" eb="3">
      <t>ホゴシャ</t>
    </rPh>
    <rPh sb="3" eb="6">
      <t>フタンキン</t>
    </rPh>
    <rPh sb="7" eb="9">
      <t>ヨウシキ</t>
    </rPh>
    <rPh sb="13" eb="15">
      <t>ハンエイ</t>
    </rPh>
    <phoneticPr fontId="4"/>
  </si>
  <si>
    <t>　毎月</t>
    <rPh sb="1" eb="3">
      <t>マイツキ</t>
    </rPh>
    <phoneticPr fontId="4"/>
  </si>
  <si>
    <t>支援単位への入所申込児童数</t>
    <rPh sb="0" eb="2">
      <t>シエン</t>
    </rPh>
    <rPh sb="2" eb="4">
      <t>タンイ</t>
    </rPh>
    <rPh sb="6" eb="8">
      <t>ニュウショ</t>
    </rPh>
    <rPh sb="8" eb="10">
      <t>モウシコミ</t>
    </rPh>
    <rPh sb="10" eb="12">
      <t>ジドウ</t>
    </rPh>
    <rPh sb="12" eb="13">
      <t>スウ</t>
    </rPh>
    <phoneticPr fontId="4"/>
  </si>
  <si>
    <t>【様式３の４に反映】</t>
    <phoneticPr fontId="4"/>
  </si>
  <si>
    <t>入所申込児童数（入所児童・待機児童も含まれる）</t>
    <rPh sb="0" eb="2">
      <t>ニュウショ</t>
    </rPh>
    <rPh sb="2" eb="4">
      <t>モウシコミ</t>
    </rPh>
    <rPh sb="4" eb="6">
      <t>ジドウ</t>
    </rPh>
    <rPh sb="6" eb="7">
      <t>スウ</t>
    </rPh>
    <rPh sb="8" eb="10">
      <t>ニュウショ</t>
    </rPh>
    <rPh sb="10" eb="12">
      <t>ジドウ</t>
    </rPh>
    <rPh sb="13" eb="15">
      <t>タイキ</t>
    </rPh>
    <rPh sb="15" eb="17">
      <t>ジドウ</t>
    </rPh>
    <rPh sb="18" eb="19">
      <t>フク</t>
    </rPh>
    <phoneticPr fontId="4"/>
  </si>
  <si>
    <t>入所児童</t>
    <rPh sb="0" eb="2">
      <t>ニュウショ</t>
    </rPh>
    <rPh sb="2" eb="4">
      <t>ジドウ</t>
    </rPh>
    <phoneticPr fontId="4"/>
  </si>
  <si>
    <t>児童一覧</t>
    <rPh sb="0" eb="2">
      <t>ジドウ</t>
    </rPh>
    <rPh sb="2" eb="4">
      <t>イチラン</t>
    </rPh>
    <phoneticPr fontId="4"/>
  </si>
  <si>
    <t>・入所要件を満たさないと判断した児童・・・入所の申し込みがあったが、要件を満たさないと判断したため入所決定していない児童</t>
    <rPh sb="21" eb="23">
      <t>ニュウショ</t>
    </rPh>
    <rPh sb="24" eb="25">
      <t>モウ</t>
    </rPh>
    <rPh sb="26" eb="27">
      <t>コ</t>
    </rPh>
    <rPh sb="34" eb="36">
      <t>ヨウケン</t>
    </rPh>
    <rPh sb="37" eb="38">
      <t>ミ</t>
    </rPh>
    <rPh sb="43" eb="45">
      <t>ハンダン</t>
    </rPh>
    <rPh sb="49" eb="51">
      <t>ニュウショ</t>
    </rPh>
    <rPh sb="51" eb="53">
      <t>ケッテイ</t>
    </rPh>
    <rPh sb="58" eb="60">
      <t>ジドウ</t>
    </rPh>
    <phoneticPr fontId="4"/>
  </si>
  <si>
    <t>①利用可能な放課後児童クラブがあるにもかかわらず、第一希望ではない等の保護者の私的な理由により待機となった場合</t>
  </si>
  <si>
    <t>③保護者が育児休業中の場合</t>
  </si>
  <si>
    <t>④農業や自営等の家庭内勤務で、ある程度の見守りが可能な場合</t>
  </si>
  <si>
    <t>⑤通院、介護等の理由ではあるが、ある程度の見守りが可能な場合</t>
  </si>
  <si>
    <t>入所児童</t>
  </si>
  <si>
    <t>待機児童（入所要件満たす）</t>
    <phoneticPr fontId="4"/>
  </si>
  <si>
    <t>放課後児童支援員</t>
    <rPh sb="0" eb="3">
      <t>ホウカゴ</t>
    </rPh>
    <rPh sb="3" eb="5">
      <t>ジドウ</t>
    </rPh>
    <rPh sb="5" eb="7">
      <t>シエン</t>
    </rPh>
    <rPh sb="7" eb="8">
      <t>イン</t>
    </rPh>
    <phoneticPr fontId="4"/>
  </si>
  <si>
    <t>補助員</t>
    <rPh sb="0" eb="3">
      <t>ホジョイン</t>
    </rPh>
    <phoneticPr fontId="4"/>
  </si>
  <si>
    <t>放課後児童支援員or補助員</t>
    <rPh sb="0" eb="3">
      <t>ホウカゴ</t>
    </rPh>
    <rPh sb="3" eb="5">
      <t>ジドウ</t>
    </rPh>
    <rPh sb="5" eb="8">
      <t>シエンイン</t>
    </rPh>
    <rPh sb="10" eb="13">
      <t>ホジョイン</t>
    </rPh>
    <phoneticPr fontId="4"/>
  </si>
  <si>
    <t>事務職員</t>
    <rPh sb="0" eb="2">
      <t>ジム</t>
    </rPh>
    <rPh sb="2" eb="4">
      <t>ショクイン</t>
    </rPh>
    <phoneticPr fontId="4"/>
  </si>
  <si>
    <t>生年月日の入力規則</t>
    <rPh sb="0" eb="2">
      <t>セイネン</t>
    </rPh>
    <rPh sb="2" eb="4">
      <t>ガッピ</t>
    </rPh>
    <rPh sb="5" eb="7">
      <t>ニュウリョク</t>
    </rPh>
    <rPh sb="7" eb="9">
      <t>キソク</t>
    </rPh>
    <phoneticPr fontId="4"/>
  </si>
  <si>
    <t>入所・待機・要件満たさずの表示（プルダウンで選択）</t>
    <rPh sb="0" eb="2">
      <t>ニュウショ</t>
    </rPh>
    <rPh sb="3" eb="5">
      <t>タイキ</t>
    </rPh>
    <rPh sb="6" eb="8">
      <t>ヨウケン</t>
    </rPh>
    <rPh sb="8" eb="9">
      <t>ミ</t>
    </rPh>
    <rPh sb="13" eb="15">
      <t>ヒョウジ</t>
    </rPh>
    <rPh sb="22" eb="24">
      <t>センタク</t>
    </rPh>
    <phoneticPr fontId="4"/>
  </si>
  <si>
    <t>集計</t>
    <rPh sb="0" eb="2">
      <t>シュウケイ</t>
    </rPh>
    <phoneticPr fontId="4"/>
  </si>
  <si>
    <t>待機児童（入所要件満たす）</t>
    <phoneticPr fontId="4"/>
  </si>
  <si>
    <t>入所要件を満たさないと判断した児童</t>
    <phoneticPr fontId="4"/>
  </si>
  <si>
    <t>１年生</t>
    <rPh sb="1" eb="2">
      <t>ネン</t>
    </rPh>
    <phoneticPr fontId="4"/>
  </si>
  <si>
    <t>２年生</t>
    <rPh sb="1" eb="3">
      <t>ネンセイ</t>
    </rPh>
    <phoneticPr fontId="4"/>
  </si>
  <si>
    <t>３年生</t>
    <rPh sb="1" eb="2">
      <t>ネン</t>
    </rPh>
    <phoneticPr fontId="4"/>
  </si>
  <si>
    <t>４年生</t>
    <rPh sb="1" eb="3">
      <t>ネンセイ</t>
    </rPh>
    <phoneticPr fontId="4"/>
  </si>
  <si>
    <t>５年生</t>
    <rPh sb="1" eb="2">
      <t>ネン</t>
    </rPh>
    <phoneticPr fontId="4"/>
  </si>
  <si>
    <t>６年生</t>
    <rPh sb="1" eb="3">
      <t>ネンセイ</t>
    </rPh>
    <phoneticPr fontId="4"/>
  </si>
  <si>
    <t>入所兄弟姉妹あり</t>
    <phoneticPr fontId="4"/>
  </si>
  <si>
    <t>障がいを持っている児童に「障がいあり」</t>
    <rPh sb="0" eb="1">
      <t>ショウ</t>
    </rPh>
    <rPh sb="4" eb="5">
      <t>モ</t>
    </rPh>
    <rPh sb="9" eb="11">
      <t>ジドウ</t>
    </rPh>
    <rPh sb="13" eb="14">
      <t>ショウ</t>
    </rPh>
    <phoneticPr fontId="4"/>
  </si>
  <si>
    <t>障がいあり</t>
    <rPh sb="0" eb="1">
      <t>ショウ</t>
    </rPh>
    <phoneticPr fontId="4"/>
  </si>
  <si>
    <t>入所児童のうち　障がいあり</t>
    <rPh sb="0" eb="2">
      <t>ニュウショ</t>
    </rPh>
    <rPh sb="2" eb="4">
      <t>ジドウ</t>
    </rPh>
    <rPh sb="8" eb="9">
      <t>ショウ</t>
    </rPh>
    <phoneticPr fontId="4"/>
  </si>
  <si>
    <t>合計</t>
    <rPh sb="0" eb="2">
      <t>ゴウケイ</t>
    </rPh>
    <phoneticPr fontId="4"/>
  </si>
  <si>
    <t>放課後児童支援員</t>
    <rPh sb="0" eb="3">
      <t>ホウカゴ</t>
    </rPh>
    <rPh sb="3" eb="5">
      <t>ジドウ</t>
    </rPh>
    <rPh sb="5" eb="8">
      <t>シエンイン</t>
    </rPh>
    <phoneticPr fontId="4"/>
  </si>
  <si>
    <t>常勤</t>
    <rPh sb="0" eb="2">
      <t>ジョウキン</t>
    </rPh>
    <phoneticPr fontId="4"/>
  </si>
  <si>
    <t>非常勤</t>
    <rPh sb="0" eb="3">
      <t>ヒジョウキン</t>
    </rPh>
    <phoneticPr fontId="4"/>
  </si>
  <si>
    <t>人</t>
    <rPh sb="0" eb="1">
      <t>ニン</t>
    </rPh>
    <phoneticPr fontId="4"/>
  </si>
  <si>
    <t>円を上限）</t>
    <phoneticPr fontId="4"/>
  </si>
  <si>
    <t>（1支援の単位あたりの基準額は、</t>
    <phoneticPr fontId="4"/>
  </si>
  <si>
    <t>放課後児童支援員キャリアアップ処遇改善事業</t>
    <phoneticPr fontId="4"/>
  </si>
  <si>
    <t>放課後児童支援員（10年以上で事務所長等）</t>
    <phoneticPr fontId="4"/>
  </si>
  <si>
    <t>放課後児童支援員（5年以上、一定の研修を受講）</t>
    <rPh sb="14" eb="16">
      <t>イッテイ</t>
    </rPh>
    <rPh sb="17" eb="19">
      <t>ケンシュウ</t>
    </rPh>
    <rPh sb="20" eb="22">
      <t>ジュコウ</t>
    </rPh>
    <phoneticPr fontId="4"/>
  </si>
  <si>
    <t>放課後児童健全育成事業（一般分）</t>
    <rPh sb="0" eb="3">
      <t>ホウカゴ</t>
    </rPh>
    <rPh sb="3" eb="5">
      <t>ジドウ</t>
    </rPh>
    <rPh sb="5" eb="7">
      <t>ケンゼン</t>
    </rPh>
    <rPh sb="7" eb="9">
      <t>イクセイ</t>
    </rPh>
    <rPh sb="9" eb="11">
      <t>ジギョウ</t>
    </rPh>
    <rPh sb="12" eb="14">
      <t>イッパン</t>
    </rPh>
    <rPh sb="14" eb="15">
      <t>ブン</t>
    </rPh>
    <phoneticPr fontId="4"/>
  </si>
  <si>
    <t>（１）家庭、学校等との連絡及び情報交換等の育成支援に従事する職員</t>
    <phoneticPr fontId="4"/>
  </si>
  <si>
    <t>（２）（１）に加え、地域との連携・協力等の育成支援に従事する常勤職員</t>
    <rPh sb="7" eb="8">
      <t>クワ</t>
    </rPh>
    <rPh sb="10" eb="12">
      <t>チイキ</t>
    </rPh>
    <rPh sb="14" eb="16">
      <t>レンケイ</t>
    </rPh>
    <rPh sb="17" eb="19">
      <t>キョウリョク</t>
    </rPh>
    <rPh sb="19" eb="20">
      <t>ナド</t>
    </rPh>
    <rPh sb="21" eb="23">
      <t>イクセイ</t>
    </rPh>
    <rPh sb="23" eb="25">
      <t>シエン</t>
    </rPh>
    <rPh sb="26" eb="28">
      <t>ジュウジ</t>
    </rPh>
    <rPh sb="30" eb="32">
      <t>ジョウキン</t>
    </rPh>
    <rPh sb="32" eb="34">
      <t>ショクイン</t>
    </rPh>
    <phoneticPr fontId="4"/>
  </si>
  <si>
    <t>放課後児童健全育成事業（特定分）</t>
    <rPh sb="0" eb="3">
      <t>ホウカゴ</t>
    </rPh>
    <rPh sb="3" eb="5">
      <t>ジドウ</t>
    </rPh>
    <rPh sb="5" eb="7">
      <t>ケンゼン</t>
    </rPh>
    <rPh sb="7" eb="9">
      <t>イクセイ</t>
    </rPh>
    <rPh sb="9" eb="11">
      <t>ジギョウ</t>
    </rPh>
    <rPh sb="12" eb="14">
      <t>トクテイ</t>
    </rPh>
    <rPh sb="14" eb="15">
      <t>ブン</t>
    </rPh>
    <phoneticPr fontId="4"/>
  </si>
  <si>
    <t>３　放課後児童クラブ支援事業（１支援の単位当たり年額）</t>
    <rPh sb="2" eb="5">
      <t>ホウカゴ</t>
    </rPh>
    <rPh sb="5" eb="7">
      <t>ジドウ</t>
    </rPh>
    <rPh sb="10" eb="12">
      <t>シエン</t>
    </rPh>
    <rPh sb="12" eb="14">
      <t>ジギョウ</t>
    </rPh>
    <rPh sb="16" eb="18">
      <t>シエン</t>
    </rPh>
    <rPh sb="19" eb="21">
      <t>タンイ</t>
    </rPh>
    <rPh sb="21" eb="22">
      <t>ア</t>
    </rPh>
    <rPh sb="24" eb="26">
      <t>ネンガク</t>
    </rPh>
    <phoneticPr fontId="4"/>
  </si>
  <si>
    <t>（１）障害児受入推進事業（月割計算あり）</t>
    <rPh sb="3" eb="5">
      <t>ショウガイ</t>
    </rPh>
    <rPh sb="5" eb="6">
      <t>ジ</t>
    </rPh>
    <rPh sb="6" eb="7">
      <t>ウ</t>
    </rPh>
    <rPh sb="7" eb="8">
      <t>イ</t>
    </rPh>
    <rPh sb="8" eb="10">
      <t>スイシン</t>
    </rPh>
    <rPh sb="10" eb="12">
      <t>ジギョウ</t>
    </rPh>
    <rPh sb="13" eb="15">
      <t>ツキワ</t>
    </rPh>
    <rPh sb="15" eb="17">
      <t>ケイサン</t>
    </rPh>
    <phoneticPr fontId="4"/>
  </si>
  <si>
    <t>（１）障害児を３人以上受け入れる場合</t>
    <rPh sb="3" eb="5">
      <t>ショウガイ</t>
    </rPh>
    <rPh sb="5" eb="6">
      <t>ジ</t>
    </rPh>
    <rPh sb="8" eb="9">
      <t>ニン</t>
    </rPh>
    <rPh sb="9" eb="11">
      <t>イジョウ</t>
    </rPh>
    <rPh sb="11" eb="12">
      <t>ウ</t>
    </rPh>
    <rPh sb="13" eb="14">
      <t>イ</t>
    </rPh>
    <rPh sb="16" eb="18">
      <t>バアイ</t>
    </rPh>
    <phoneticPr fontId="4"/>
  </si>
  <si>
    <t>ア　障害児を３人以上５人以下受け入れる場合</t>
    <rPh sb="2" eb="4">
      <t>ショウガイ</t>
    </rPh>
    <rPh sb="4" eb="5">
      <t>ジ</t>
    </rPh>
    <rPh sb="7" eb="8">
      <t>ニン</t>
    </rPh>
    <rPh sb="8" eb="10">
      <t>イジョウ</t>
    </rPh>
    <rPh sb="11" eb="12">
      <t>ニン</t>
    </rPh>
    <rPh sb="12" eb="14">
      <t>イカ</t>
    </rPh>
    <rPh sb="14" eb="15">
      <t>ウ</t>
    </rPh>
    <rPh sb="16" eb="17">
      <t>イ</t>
    </rPh>
    <rPh sb="19" eb="21">
      <t>バアイ</t>
    </rPh>
    <phoneticPr fontId="4"/>
  </si>
  <si>
    <t>イ　障害児を６人以上８人以下受け入れる場合</t>
    <rPh sb="2" eb="4">
      <t>ショウガイ</t>
    </rPh>
    <rPh sb="4" eb="5">
      <t>ジ</t>
    </rPh>
    <rPh sb="7" eb="8">
      <t>ニン</t>
    </rPh>
    <rPh sb="8" eb="10">
      <t>イジョウ</t>
    </rPh>
    <rPh sb="11" eb="12">
      <t>ニン</t>
    </rPh>
    <rPh sb="12" eb="14">
      <t>イカ</t>
    </rPh>
    <rPh sb="14" eb="15">
      <t>ウ</t>
    </rPh>
    <rPh sb="16" eb="17">
      <t>イ</t>
    </rPh>
    <rPh sb="19" eb="21">
      <t>バアイ</t>
    </rPh>
    <phoneticPr fontId="4"/>
  </si>
  <si>
    <t>（ア）職員１人配置</t>
    <rPh sb="3" eb="5">
      <t>ショクイン</t>
    </rPh>
    <rPh sb="6" eb="7">
      <t>ニン</t>
    </rPh>
    <rPh sb="7" eb="9">
      <t>ハイチ</t>
    </rPh>
    <phoneticPr fontId="4"/>
  </si>
  <si>
    <t>ウ　障害児を９人以上受け入れる場合</t>
    <rPh sb="2" eb="4">
      <t>ショウガイ</t>
    </rPh>
    <rPh sb="4" eb="5">
      <t>ジ</t>
    </rPh>
    <rPh sb="7" eb="8">
      <t>ニン</t>
    </rPh>
    <rPh sb="8" eb="10">
      <t>イジョウ</t>
    </rPh>
    <rPh sb="10" eb="11">
      <t>ウ</t>
    </rPh>
    <rPh sb="12" eb="13">
      <t>イ</t>
    </rPh>
    <rPh sb="15" eb="17">
      <t>バアイ</t>
    </rPh>
    <phoneticPr fontId="4"/>
  </si>
  <si>
    <t>（イ）職員２人以上配置</t>
    <rPh sb="3" eb="5">
      <t>ショクイン</t>
    </rPh>
    <rPh sb="6" eb="7">
      <t>ニン</t>
    </rPh>
    <rPh sb="7" eb="9">
      <t>イジョウ</t>
    </rPh>
    <rPh sb="9" eb="11">
      <t>ハイチ</t>
    </rPh>
    <phoneticPr fontId="4"/>
  </si>
  <si>
    <t>（イ）職員２人配置</t>
    <rPh sb="3" eb="5">
      <t>ショクイン</t>
    </rPh>
    <rPh sb="6" eb="7">
      <t>ニン</t>
    </rPh>
    <rPh sb="7" eb="9">
      <t>ハイチ</t>
    </rPh>
    <phoneticPr fontId="4"/>
  </si>
  <si>
    <t>（ウ）職員３人以上配置</t>
    <rPh sb="3" eb="5">
      <t>ショクイン</t>
    </rPh>
    <rPh sb="6" eb="7">
      <t>ニン</t>
    </rPh>
    <rPh sb="7" eb="9">
      <t>イジョウ</t>
    </rPh>
    <rPh sb="9" eb="11">
      <t>ハイチ</t>
    </rPh>
    <phoneticPr fontId="4"/>
  </si>
  <si>
    <t>１　放課後児童支援員等処遇改善事業（月割計算あり）</t>
    <rPh sb="2" eb="5">
      <t>ホウカゴ</t>
    </rPh>
    <rPh sb="5" eb="7">
      <t>ジドウ</t>
    </rPh>
    <rPh sb="7" eb="9">
      <t>シエン</t>
    </rPh>
    <rPh sb="9" eb="10">
      <t>イン</t>
    </rPh>
    <rPh sb="10" eb="11">
      <t>ナド</t>
    </rPh>
    <rPh sb="11" eb="13">
      <t>ショグウ</t>
    </rPh>
    <rPh sb="13" eb="15">
      <t>カイゼン</t>
    </rPh>
    <rPh sb="15" eb="17">
      <t>ジギョウ</t>
    </rPh>
    <phoneticPr fontId="4"/>
  </si>
  <si>
    <t>２　障害児受入強化推進事業（月割計算あり）</t>
    <rPh sb="2" eb="4">
      <t>ショウガイ</t>
    </rPh>
    <rPh sb="4" eb="5">
      <t>ジ</t>
    </rPh>
    <rPh sb="5" eb="6">
      <t>ウ</t>
    </rPh>
    <rPh sb="6" eb="7">
      <t>イ</t>
    </rPh>
    <rPh sb="7" eb="9">
      <t>キョウカ</t>
    </rPh>
    <rPh sb="9" eb="11">
      <t>スイシン</t>
    </rPh>
    <rPh sb="11" eb="13">
      <t>ジギョウ</t>
    </rPh>
    <phoneticPr fontId="4"/>
  </si>
  <si>
    <t>放課後児童健全育成事業（その他分）</t>
    <rPh sb="0" eb="3">
      <t>ホウカゴ</t>
    </rPh>
    <rPh sb="3" eb="5">
      <t>ジドウ</t>
    </rPh>
    <rPh sb="5" eb="7">
      <t>ケンゼン</t>
    </rPh>
    <rPh sb="7" eb="9">
      <t>イクセイ</t>
    </rPh>
    <rPh sb="9" eb="11">
      <t>ジギョウ</t>
    </rPh>
    <rPh sb="14" eb="15">
      <t>タ</t>
    </rPh>
    <rPh sb="15" eb="16">
      <t>ブン</t>
    </rPh>
    <phoneticPr fontId="4"/>
  </si>
  <si>
    <t>１　放課後児童支援員キャリアアップ処遇改善事業</t>
    <rPh sb="2" eb="5">
      <t>ホウカゴ</t>
    </rPh>
    <rPh sb="5" eb="7">
      <t>ジドウ</t>
    </rPh>
    <rPh sb="7" eb="9">
      <t>シエン</t>
    </rPh>
    <rPh sb="9" eb="10">
      <t>イン</t>
    </rPh>
    <rPh sb="17" eb="19">
      <t>ショグウ</t>
    </rPh>
    <rPh sb="19" eb="21">
      <t>カイゼン</t>
    </rPh>
    <rPh sb="21" eb="23">
      <t>ジギョウ</t>
    </rPh>
    <phoneticPr fontId="4"/>
  </si>
  <si>
    <t>放課後児童支援員（5年未満）</t>
    <phoneticPr fontId="4"/>
  </si>
  <si>
    <t>（１）放課後児童支援員を配置</t>
    <rPh sb="3" eb="6">
      <t>ホウカゴ</t>
    </rPh>
    <rPh sb="6" eb="8">
      <t>ジドウ</t>
    </rPh>
    <rPh sb="8" eb="10">
      <t>シエン</t>
    </rPh>
    <rPh sb="10" eb="11">
      <t>イン</t>
    </rPh>
    <rPh sb="12" eb="14">
      <t>ハイチ</t>
    </rPh>
    <phoneticPr fontId="4"/>
  </si>
  <si>
    <t>（２）経験年数５年以上の放課後児童支援員で、一定の研修を受講した者を配置</t>
    <rPh sb="3" eb="5">
      <t>ケイケン</t>
    </rPh>
    <rPh sb="5" eb="7">
      <t>ネンスウ</t>
    </rPh>
    <rPh sb="8" eb="9">
      <t>ネン</t>
    </rPh>
    <rPh sb="9" eb="11">
      <t>イジョウ</t>
    </rPh>
    <rPh sb="12" eb="15">
      <t>ホウカゴ</t>
    </rPh>
    <rPh sb="15" eb="17">
      <t>ジドウ</t>
    </rPh>
    <rPh sb="17" eb="19">
      <t>シエン</t>
    </rPh>
    <rPh sb="19" eb="20">
      <t>イン</t>
    </rPh>
    <rPh sb="22" eb="24">
      <t>イッテイ</t>
    </rPh>
    <rPh sb="25" eb="27">
      <t>ケンシュウ</t>
    </rPh>
    <rPh sb="28" eb="30">
      <t>ジュコウ</t>
    </rPh>
    <rPh sb="32" eb="33">
      <t>モノ</t>
    </rPh>
    <rPh sb="34" eb="36">
      <t>ハイチ</t>
    </rPh>
    <phoneticPr fontId="4"/>
  </si>
  <si>
    <t>障がい児</t>
    <rPh sb="0" eb="1">
      <t>ショウ</t>
    </rPh>
    <rPh sb="3" eb="4">
      <t>ジ</t>
    </rPh>
    <phoneticPr fontId="4"/>
  </si>
  <si>
    <t>（３）（２）の条件を満たす経験年数10年以上の放課後児童支援員で、マネジメント的立場にある者を配置</t>
    <rPh sb="7" eb="9">
      <t>ジョウケン</t>
    </rPh>
    <rPh sb="10" eb="11">
      <t>ミ</t>
    </rPh>
    <rPh sb="13" eb="15">
      <t>ケイケン</t>
    </rPh>
    <rPh sb="15" eb="17">
      <t>ネンスウ</t>
    </rPh>
    <rPh sb="19" eb="20">
      <t>ネン</t>
    </rPh>
    <rPh sb="20" eb="22">
      <t>イジョウ</t>
    </rPh>
    <rPh sb="23" eb="26">
      <t>ホウカゴ</t>
    </rPh>
    <rPh sb="26" eb="28">
      <t>ジドウ</t>
    </rPh>
    <rPh sb="28" eb="30">
      <t>シエン</t>
    </rPh>
    <rPh sb="30" eb="31">
      <t>イン</t>
    </rPh>
    <rPh sb="39" eb="40">
      <t>テキ</t>
    </rPh>
    <rPh sb="40" eb="42">
      <t>タチバ</t>
    </rPh>
    <rPh sb="45" eb="46">
      <t>モノ</t>
    </rPh>
    <rPh sb="47" eb="49">
      <t>ハイチ</t>
    </rPh>
    <phoneticPr fontId="4"/>
  </si>
  <si>
    <t>入所している障がい児数</t>
    <rPh sb="0" eb="2">
      <t>ニュウショ</t>
    </rPh>
    <rPh sb="6" eb="7">
      <t>ショウ</t>
    </rPh>
    <rPh sb="9" eb="10">
      <t>ジ</t>
    </rPh>
    <rPh sb="10" eb="11">
      <t>スウ</t>
    </rPh>
    <phoneticPr fontId="4"/>
  </si>
  <si>
    <t>入所児童数</t>
    <rPh sb="0" eb="2">
      <t>ニュウショ</t>
    </rPh>
    <rPh sb="2" eb="4">
      <t>ジドウ</t>
    </rPh>
    <rPh sb="4" eb="5">
      <t>スウ</t>
    </rPh>
    <phoneticPr fontId="4"/>
  </si>
  <si>
    <t>要</t>
    <rPh sb="0" eb="1">
      <t>ヨウ</t>
    </rPh>
    <phoneticPr fontId="4"/>
  </si>
  <si>
    <t>不要</t>
    <rPh sb="0" eb="2">
      <t>フヨウ</t>
    </rPh>
    <phoneticPr fontId="4"/>
  </si>
  <si>
    <t>クラブ入力</t>
    <rPh sb="3" eb="5">
      <t>ニュウリョク</t>
    </rPh>
    <phoneticPr fontId="4"/>
  </si>
  <si>
    <t>クラブ入力(職員氏名）</t>
    <rPh sb="3" eb="5">
      <t>ニュウリョク</t>
    </rPh>
    <rPh sb="6" eb="8">
      <t>ショクイン</t>
    </rPh>
    <rPh sb="8" eb="10">
      <t>シメイ</t>
    </rPh>
    <phoneticPr fontId="4"/>
  </si>
  <si>
    <t>障害児の専門的知識の有無</t>
    <rPh sb="0" eb="2">
      <t>ショウガイ</t>
    </rPh>
    <rPh sb="2" eb="3">
      <t>ジ</t>
    </rPh>
    <rPh sb="4" eb="6">
      <t>センモン</t>
    </rPh>
    <rPh sb="6" eb="7">
      <t>テキ</t>
    </rPh>
    <rPh sb="7" eb="9">
      <t>チシキ</t>
    </rPh>
    <rPh sb="10" eb="12">
      <t>ウム</t>
    </rPh>
    <phoneticPr fontId="4"/>
  </si>
  <si>
    <t>障害児の専門的知識内容（資格等）</t>
    <rPh sb="0" eb="2">
      <t>ショウガイ</t>
    </rPh>
    <rPh sb="2" eb="3">
      <t>ジ</t>
    </rPh>
    <rPh sb="4" eb="6">
      <t>センモン</t>
    </rPh>
    <rPh sb="6" eb="7">
      <t>テキ</t>
    </rPh>
    <rPh sb="7" eb="9">
      <t>チシキ</t>
    </rPh>
    <rPh sb="9" eb="11">
      <t>ナイヨウ</t>
    </rPh>
    <rPh sb="12" eb="14">
      <t>シカク</t>
    </rPh>
    <rPh sb="14" eb="15">
      <t>ナド</t>
    </rPh>
    <phoneticPr fontId="4"/>
  </si>
  <si>
    <t>有さず</t>
    <rPh sb="0" eb="1">
      <t>ユウ</t>
    </rPh>
    <phoneticPr fontId="4"/>
  </si>
  <si>
    <t>専門知識有</t>
    <rPh sb="0" eb="2">
      <t>センモン</t>
    </rPh>
    <rPh sb="2" eb="4">
      <t>チシキ</t>
    </rPh>
    <rPh sb="4" eb="5">
      <t>ア</t>
    </rPh>
    <phoneticPr fontId="4"/>
  </si>
  <si>
    <t>該当する場合は自動入力</t>
    <rPh sb="0" eb="2">
      <t>ガイトウ</t>
    </rPh>
    <rPh sb="4" eb="6">
      <t>バアイ</t>
    </rPh>
    <rPh sb="7" eb="9">
      <t>ジドウ</t>
    </rPh>
    <rPh sb="9" eb="11">
      <t>ニュウリョク</t>
    </rPh>
    <phoneticPr fontId="4"/>
  </si>
  <si>
    <t>３人以上</t>
    <rPh sb="1" eb="2">
      <t>ニン</t>
    </rPh>
    <rPh sb="2" eb="4">
      <t>イジョウ</t>
    </rPh>
    <phoneticPr fontId="4"/>
  </si>
  <si>
    <t>６人以上</t>
    <rPh sb="1" eb="4">
      <t>ニンイジョウ</t>
    </rPh>
    <phoneticPr fontId="4"/>
  </si>
  <si>
    <t>９人以上</t>
    <rPh sb="1" eb="2">
      <t>ニン</t>
    </rPh>
    <rPh sb="2" eb="4">
      <t>イジョウ</t>
    </rPh>
    <phoneticPr fontId="4"/>
  </si>
  <si>
    <t>非該当</t>
    <rPh sb="0" eb="3">
      <t>ヒガイトウ</t>
    </rPh>
    <phoneticPr fontId="4"/>
  </si>
  <si>
    <t>クラブ入力（金額）</t>
    <rPh sb="3" eb="5">
      <t>ニュウリョク</t>
    </rPh>
    <rPh sb="6" eb="8">
      <t>キンガク</t>
    </rPh>
    <phoneticPr fontId="4"/>
  </si>
  <si>
    <t>⇒</t>
    <phoneticPr fontId="4"/>
  </si>
  <si>
    <t>※児童数19人以下のクラブのみ</t>
    <phoneticPr fontId="5"/>
  </si>
  <si>
    <t>存在するクラブの単位数（１単位45人）</t>
    <rPh sb="0" eb="2">
      <t>ソンザイ</t>
    </rPh>
    <rPh sb="8" eb="10">
      <t>タンイ</t>
    </rPh>
    <rPh sb="10" eb="11">
      <t>スウ</t>
    </rPh>
    <rPh sb="13" eb="15">
      <t>タンイ</t>
    </rPh>
    <rPh sb="17" eb="18">
      <t>ニン</t>
    </rPh>
    <phoneticPr fontId="4"/>
  </si>
  <si>
    <t>存在するクラブの単位数（１単位45人）</t>
    <rPh sb="0" eb="2">
      <t>ソンザイ</t>
    </rPh>
    <rPh sb="8" eb="11">
      <t>タンイスウ</t>
    </rPh>
    <rPh sb="13" eb="15">
      <t>タンイ</t>
    </rPh>
    <rPh sb="17" eb="18">
      <t>ニン</t>
    </rPh>
    <phoneticPr fontId="4"/>
  </si>
  <si>
    <t>備考</t>
    <rPh sb="0" eb="2">
      <t>ビコウ</t>
    </rPh>
    <phoneticPr fontId="4"/>
  </si>
  <si>
    <t>処遇（１）</t>
    <rPh sb="0" eb="2">
      <t>ショグウ</t>
    </rPh>
    <phoneticPr fontId="4"/>
  </si>
  <si>
    <t>処遇（２）</t>
    <rPh sb="0" eb="2">
      <t>ショグウ</t>
    </rPh>
    <phoneticPr fontId="4"/>
  </si>
  <si>
    <t>４月１日時点での経験年数</t>
    <rPh sb="1" eb="2">
      <t>ガツ</t>
    </rPh>
    <rPh sb="3" eb="4">
      <t>ニチ</t>
    </rPh>
    <rPh sb="4" eb="6">
      <t>ジテン</t>
    </rPh>
    <rPh sb="8" eb="10">
      <t>ケイケン</t>
    </rPh>
    <rPh sb="10" eb="12">
      <t>ネンスウ</t>
    </rPh>
    <phoneticPr fontId="4"/>
  </si>
  <si>
    <t>５年２か月</t>
    <rPh sb="1" eb="2">
      <t>ネン</t>
    </rPh>
    <rPh sb="4" eb="5">
      <t>ゲツ</t>
    </rPh>
    <phoneticPr fontId="4"/>
  </si>
  <si>
    <t>男</t>
    <rPh sb="0" eb="1">
      <t>オトコ</t>
    </rPh>
    <phoneticPr fontId="4"/>
  </si>
  <si>
    <t>女</t>
    <rPh sb="0" eb="1">
      <t>オンナ</t>
    </rPh>
    <phoneticPr fontId="4"/>
  </si>
  <si>
    <t>どちらでもない</t>
    <phoneticPr fontId="4"/>
  </si>
  <si>
    <t>所長、事務補助など</t>
    <rPh sb="0" eb="2">
      <t>ショチョウ</t>
    </rPh>
    <rPh sb="3" eb="5">
      <t>ジム</t>
    </rPh>
    <rPh sb="5" eb="7">
      <t>ホジョ</t>
    </rPh>
    <phoneticPr fontId="4"/>
  </si>
  <si>
    <t>奥州　太一</t>
    <rPh sb="0" eb="2">
      <t>オウシュウ</t>
    </rPh>
    <rPh sb="3" eb="5">
      <t>タイチ</t>
    </rPh>
    <phoneticPr fontId="4"/>
  </si>
  <si>
    <t>XXXXX</t>
    <phoneticPr fontId="4"/>
  </si>
  <si>
    <t>●</t>
  </si>
  <si>
    <t>特別支援学校教諭1種免許状　等</t>
    <rPh sb="0" eb="2">
      <t>トクベツ</t>
    </rPh>
    <rPh sb="2" eb="4">
      <t>シエン</t>
    </rPh>
    <rPh sb="4" eb="6">
      <t>ガッコウ</t>
    </rPh>
    <rPh sb="6" eb="8">
      <t>キョウユ</t>
    </rPh>
    <rPh sb="9" eb="10">
      <t>シュ</t>
    </rPh>
    <rPh sb="10" eb="13">
      <t>メンキョジョウ</t>
    </rPh>
    <rPh sb="14" eb="15">
      <t>ナド</t>
    </rPh>
    <phoneticPr fontId="4"/>
  </si>
  <si>
    <t>クラブ入力(人数）</t>
    <rPh sb="6" eb="8">
      <t>ニンズウ</t>
    </rPh>
    <phoneticPr fontId="4"/>
  </si>
  <si>
    <t>（２）（１）に加え、地域との連携・協力等の育成支援に従事する常勤職員</t>
    <phoneticPr fontId="4"/>
  </si>
  <si>
    <t>（１）家庭、学校等との連絡及び情報交換等の育成支援に従事する職員</t>
    <phoneticPr fontId="4"/>
  </si>
  <si>
    <t xml:space="preserve">１－６年生 </t>
    <rPh sb="3" eb="4">
      <t>ネン</t>
    </rPh>
    <rPh sb="4" eb="5">
      <t>セイ</t>
    </rPh>
    <phoneticPr fontId="5"/>
  </si>
  <si>
    <t>（うち障害児数）</t>
    <phoneticPr fontId="4"/>
  </si>
  <si>
    <t>障がい児受け入れの加配</t>
    <rPh sb="0" eb="1">
      <t>ショウ</t>
    </rPh>
    <rPh sb="3" eb="4">
      <t>ジ</t>
    </rPh>
    <rPh sb="4" eb="5">
      <t>ウ</t>
    </rPh>
    <rPh sb="6" eb="7">
      <t>イ</t>
    </rPh>
    <rPh sb="9" eb="11">
      <t>カハイ</t>
    </rPh>
    <phoneticPr fontId="4"/>
  </si>
  <si>
    <t>【様式１に反映】</t>
    <phoneticPr fontId="4"/>
  </si>
  <si>
    <t>↑使う場合は要</t>
    <rPh sb="1" eb="2">
      <t>ツカ</t>
    </rPh>
    <rPh sb="3" eb="5">
      <t>バアイ</t>
    </rPh>
    <rPh sb="6" eb="7">
      <t>ヨウ</t>
    </rPh>
    <phoneticPr fontId="4"/>
  </si>
  <si>
    <t>←使う場合は要</t>
    <rPh sb="1" eb="2">
      <t>ツカ</t>
    </rPh>
    <rPh sb="3" eb="5">
      <t>バアイ</t>
    </rPh>
    <rPh sb="6" eb="7">
      <t>ヨウ</t>
    </rPh>
    <phoneticPr fontId="4"/>
  </si>
  <si>
    <t>特記事項あれば</t>
    <rPh sb="0" eb="2">
      <t>トッキ</t>
    </rPh>
    <rPh sb="2" eb="4">
      <t>ジコウ</t>
    </rPh>
    <phoneticPr fontId="4"/>
  </si>
  <si>
    <t>入所日（生年月日を入れると4/1が自動入力されるが実態により適宜修正）</t>
    <rPh sb="0" eb="2">
      <t>ニュウショ</t>
    </rPh>
    <rPh sb="2" eb="3">
      <t>ヒ</t>
    </rPh>
    <rPh sb="17" eb="19">
      <t>ジドウ</t>
    </rPh>
    <rPh sb="25" eb="27">
      <t>ジッタイ</t>
    </rPh>
    <phoneticPr fontId="4"/>
  </si>
  <si>
    <t>入所兄弟姉妹あり</t>
  </si>
  <si>
    <t>兄弟姉妹で入所している場合にプルダウンで「入所兄弟姉妹あり」</t>
    <rPh sb="0" eb="2">
      <t>キョウダイ</t>
    </rPh>
    <rPh sb="2" eb="4">
      <t>シマイ</t>
    </rPh>
    <rPh sb="5" eb="7">
      <t>ニュウショ</t>
    </rPh>
    <rPh sb="11" eb="13">
      <t>バアイ</t>
    </rPh>
    <rPh sb="21" eb="23">
      <t>ニュウショ</t>
    </rPh>
    <rPh sb="23" eb="25">
      <t>キョウダイ</t>
    </rPh>
    <rPh sb="25" eb="27">
      <t>シマイ</t>
    </rPh>
    <phoneticPr fontId="4"/>
  </si>
  <si>
    <t>年度　放課後児童健全育成事業について、以下の事業計画により実施いたします。</t>
    <rPh sb="0" eb="2">
      <t>ネンド</t>
    </rPh>
    <phoneticPr fontId="4"/>
  </si>
  <si>
    <t>　令和</t>
    <phoneticPr fontId="4"/>
  </si>
  <si>
    <t>令和</t>
    <phoneticPr fontId="4"/>
  </si>
  <si>
    <t>年度</t>
    <rPh sb="0" eb="2">
      <t>ネンド</t>
    </rPh>
    <phoneticPr fontId="4"/>
  </si>
  <si>
    <t>　放課後児童健全育成事業　委託料算出表</t>
    <phoneticPr fontId="4"/>
  </si>
  <si>
    <t>〇委託料</t>
    <rPh sb="1" eb="3">
      <t>イタク</t>
    </rPh>
    <rPh sb="3" eb="4">
      <t>リョウ</t>
    </rPh>
    <phoneticPr fontId="5"/>
  </si>
  <si>
    <t>年4月1日適用）</t>
    <phoneticPr fontId="4"/>
  </si>
  <si>
    <t>（令和</t>
    <phoneticPr fontId="4"/>
  </si>
  <si>
    <t>令和</t>
    <rPh sb="0" eb="2">
      <t>レイワ</t>
    </rPh>
    <phoneticPr fontId="4"/>
  </si>
  <si>
    <t>年度　　　放課後児童健全育成事業実施計画書　（奥州市）</t>
    <rPh sb="0" eb="2">
      <t>ネンド</t>
    </rPh>
    <rPh sb="5" eb="8">
      <t>ホウカゴ</t>
    </rPh>
    <rPh sb="8" eb="10">
      <t>ジドウ</t>
    </rPh>
    <rPh sb="10" eb="12">
      <t>ケンゼン</t>
    </rPh>
    <rPh sb="12" eb="14">
      <t>イクセイ</t>
    </rPh>
    <rPh sb="14" eb="16">
      <t>ジギョウ</t>
    </rPh>
    <rPh sb="16" eb="18">
      <t>ジッシ</t>
    </rPh>
    <rPh sb="18" eb="20">
      <t>ケイカク</t>
    </rPh>
    <rPh sb="20" eb="21">
      <t>ショ</t>
    </rPh>
    <rPh sb="23" eb="26">
      <t>オウシュウシ</t>
    </rPh>
    <phoneticPr fontId="4"/>
  </si>
  <si>
    <t>年度　放課後健全育成事業実施計画</t>
    <rPh sb="0" eb="2">
      <t>ネンド</t>
    </rPh>
    <rPh sb="3" eb="6">
      <t>ホウカゴ</t>
    </rPh>
    <rPh sb="6" eb="8">
      <t>ケンゼン</t>
    </rPh>
    <rPh sb="8" eb="10">
      <t>イクセイ</t>
    </rPh>
    <rPh sb="10" eb="12">
      <t>ジギョウ</t>
    </rPh>
    <rPh sb="12" eb="14">
      <t>ジッシ</t>
    </rPh>
    <rPh sb="14" eb="16">
      <t>ケイカク</t>
    </rPh>
    <phoneticPr fontId="4"/>
  </si>
  <si>
    <t>１．支援員等　別紙名簿のとおり</t>
    <rPh sb="2" eb="5">
      <t>シエンイン</t>
    </rPh>
    <rPh sb="5" eb="6">
      <t>トウ</t>
    </rPh>
    <rPh sb="7" eb="9">
      <t>ベッシ</t>
    </rPh>
    <rPh sb="9" eb="11">
      <t>メイボ</t>
    </rPh>
    <phoneticPr fontId="5"/>
  </si>
  <si>
    <t>入所決定児童数（入所児童数）</t>
    <rPh sb="2" eb="4">
      <t>ケッテイ</t>
    </rPh>
    <rPh sb="4" eb="6">
      <t>ジドウ</t>
    </rPh>
    <rPh sb="6" eb="7">
      <t>スウ</t>
    </rPh>
    <phoneticPr fontId="5"/>
  </si>
  <si>
    <t>４．入所申込状況　　入所決定児童及び待機児童は別紙のとおり</t>
    <rPh sb="2" eb="4">
      <t>ニュウショ</t>
    </rPh>
    <rPh sb="4" eb="6">
      <t>モウシコミ</t>
    </rPh>
    <rPh sb="6" eb="8">
      <t>ジョウキョウ</t>
    </rPh>
    <rPh sb="10" eb="12">
      <t>ニュウショ</t>
    </rPh>
    <rPh sb="12" eb="14">
      <t>ケッテイ</t>
    </rPh>
    <rPh sb="14" eb="16">
      <t>ジドウ</t>
    </rPh>
    <rPh sb="16" eb="17">
      <t>オヨ</t>
    </rPh>
    <rPh sb="18" eb="20">
      <t>タイキ</t>
    </rPh>
    <rPh sb="20" eb="22">
      <t>ジドウ</t>
    </rPh>
    <rPh sb="23" eb="25">
      <t>ベッシ</t>
    </rPh>
    <phoneticPr fontId="5"/>
  </si>
  <si>
    <t>児童用</t>
    <rPh sb="0" eb="3">
      <t>ジドウヨウ</t>
    </rPh>
    <phoneticPr fontId="4"/>
  </si>
  <si>
    <t>入力用シートは、　</t>
    <rPh sb="0" eb="3">
      <t>ニュウリョクヨウ</t>
    </rPh>
    <phoneticPr fontId="4"/>
  </si>
  <si>
    <t>　３　支援員等のスタッフ体制に関すること</t>
    <rPh sb="3" eb="5">
      <t>シエン</t>
    </rPh>
    <rPh sb="5" eb="6">
      <t>イン</t>
    </rPh>
    <rPh sb="6" eb="7">
      <t>ナド</t>
    </rPh>
    <rPh sb="12" eb="14">
      <t>タイセイ</t>
    </rPh>
    <rPh sb="15" eb="16">
      <t>カン</t>
    </rPh>
    <phoneticPr fontId="4"/>
  </si>
  <si>
    <t>　１　クラブの開設時間等基本部分に関すること</t>
    <phoneticPr fontId="4"/>
  </si>
  <si>
    <t>児童氏名</t>
    <rPh sb="0" eb="2">
      <t>ジドウ</t>
    </rPh>
    <rPh sb="2" eb="4">
      <t>シメイ</t>
    </rPh>
    <phoneticPr fontId="4"/>
  </si>
  <si>
    <t>児童カナ氏名</t>
    <rPh sb="0" eb="2">
      <t>ジドウ</t>
    </rPh>
    <rPh sb="4" eb="6">
      <t>シメイ</t>
    </rPh>
    <phoneticPr fontId="4"/>
  </si>
  <si>
    <t>スタッフ1人</t>
    <rPh sb="5" eb="6">
      <t>ニン</t>
    </rPh>
    <phoneticPr fontId="4"/>
  </si>
  <si>
    <t>スタッフ2人</t>
    <rPh sb="5" eb="6">
      <t>ニン</t>
    </rPh>
    <phoneticPr fontId="4"/>
  </si>
  <si>
    <t>3人以上</t>
    <rPh sb="1" eb="2">
      <t>ニン</t>
    </rPh>
    <rPh sb="2" eb="4">
      <t>イジョウ</t>
    </rPh>
    <phoneticPr fontId="4"/>
  </si>
  <si>
    <t>1人～2人</t>
    <rPh sb="1" eb="2">
      <t>ニン</t>
    </rPh>
    <rPh sb="4" eb="5">
      <t>ニン</t>
    </rPh>
    <phoneticPr fontId="4"/>
  </si>
  <si>
    <t>×</t>
    <phoneticPr fontId="4"/>
  </si>
  <si>
    <t>＝</t>
    <phoneticPr fontId="4"/>
  </si>
  <si>
    <t>障がい対応スタッフ人数</t>
    <rPh sb="0" eb="1">
      <t>ショウ</t>
    </rPh>
    <rPh sb="3" eb="5">
      <t>タイオウ</t>
    </rPh>
    <rPh sb="9" eb="11">
      <t>ニンズウ</t>
    </rPh>
    <phoneticPr fontId="4"/>
  </si>
  <si>
    <t>人</t>
    <rPh sb="0" eb="1">
      <t>ニン</t>
    </rPh>
    <phoneticPr fontId="4"/>
  </si>
  <si>
    <t>12:00</t>
    <phoneticPr fontId="4"/>
  </si>
  <si>
    <t>12時よりも前の場合の減算</t>
    <rPh sb="2" eb="3">
      <t>ジ</t>
    </rPh>
    <rPh sb="6" eb="7">
      <t>マエ</t>
    </rPh>
    <rPh sb="8" eb="10">
      <t>バアイ</t>
    </rPh>
    <rPh sb="11" eb="13">
      <t>ゲンサン</t>
    </rPh>
    <phoneticPr fontId="4"/>
  </si>
  <si>
    <t>11:30</t>
    <phoneticPr fontId="4"/>
  </si>
  <si>
    <t>３桁までの自然数</t>
    <rPh sb="1" eb="2">
      <t>ケタ</t>
    </rPh>
    <rPh sb="5" eb="8">
      <t>シゼンスウ</t>
    </rPh>
    <phoneticPr fontId="4"/>
  </si>
  <si>
    <t>２桁までの自然数、ゼロの場合は０を入力</t>
    <rPh sb="1" eb="2">
      <t>ケタ</t>
    </rPh>
    <rPh sb="5" eb="8">
      <t>シゼンスウ</t>
    </rPh>
    <rPh sb="12" eb="14">
      <t>バアイ</t>
    </rPh>
    <rPh sb="17" eb="19">
      <t>ニュウリョク</t>
    </rPh>
    <phoneticPr fontId="4"/>
  </si>
  <si>
    <t>画面上部の「ファイル」をクリックして</t>
    <rPh sb="0" eb="2">
      <t>ガメン</t>
    </rPh>
    <rPh sb="2" eb="4">
      <t>ジョウブ</t>
    </rPh>
    <phoneticPr fontId="4"/>
  </si>
  <si>
    <t>パスワードのかけ方はこちら（このブック内の別シートにリンクしています）</t>
    <rPh sb="8" eb="9">
      <t>カタ</t>
    </rPh>
    <rPh sb="19" eb="20">
      <t>ナイ</t>
    </rPh>
    <rPh sb="21" eb="22">
      <t>ベツ</t>
    </rPh>
    <phoneticPr fontId="4"/>
  </si>
  <si>
    <t>入力チェックはこちら</t>
    <rPh sb="0" eb="2">
      <t>ニュウリョク</t>
    </rPh>
    <phoneticPr fontId="4"/>
  </si>
  <si>
    <t>　パスワードを解除し、直接入力を行った場合はその旨をお伝えください。</t>
    <rPh sb="7" eb="9">
      <t>カイジョ</t>
    </rPh>
    <rPh sb="11" eb="13">
      <t>チョクセツ</t>
    </rPh>
    <rPh sb="13" eb="15">
      <t>ニュウリョク</t>
    </rPh>
    <rPh sb="16" eb="17">
      <t>オコナ</t>
    </rPh>
    <rPh sb="19" eb="21">
      <t>バアイ</t>
    </rPh>
    <rPh sb="24" eb="25">
      <t>ムネ</t>
    </rPh>
    <rPh sb="27" eb="28">
      <t>ツタ</t>
    </rPh>
    <phoneticPr fontId="4"/>
  </si>
  <si>
    <t>２　放課後児童支援員等処遇改善事業（月額9,000円相当賃金改善）</t>
    <rPh sb="2" eb="5">
      <t>ホウカゴ</t>
    </rPh>
    <rPh sb="5" eb="7">
      <t>ジドウ</t>
    </rPh>
    <rPh sb="7" eb="9">
      <t>シエン</t>
    </rPh>
    <rPh sb="9" eb="10">
      <t>イン</t>
    </rPh>
    <rPh sb="10" eb="11">
      <t>ナド</t>
    </rPh>
    <rPh sb="11" eb="13">
      <t>ショグウ</t>
    </rPh>
    <rPh sb="13" eb="15">
      <t>カイゼン</t>
    </rPh>
    <rPh sb="15" eb="17">
      <t>ジギョウ</t>
    </rPh>
    <rPh sb="18" eb="20">
      <t>ゲツガク</t>
    </rPh>
    <rPh sb="25" eb="26">
      <t>エン</t>
    </rPh>
    <rPh sb="26" eb="28">
      <t>ソウトウ</t>
    </rPh>
    <rPh sb="28" eb="30">
      <t>チンギン</t>
    </rPh>
    <rPh sb="30" eb="32">
      <t>カイゼン</t>
    </rPh>
    <phoneticPr fontId="4"/>
  </si>
  <si>
    <t>支援の単位ごとに　11,000円×賃金改善対象者数×実施事業月数</t>
    <rPh sb="0" eb="2">
      <t>シエン</t>
    </rPh>
    <rPh sb="3" eb="5">
      <t>タンイ</t>
    </rPh>
    <rPh sb="15" eb="16">
      <t>エン</t>
    </rPh>
    <rPh sb="17" eb="19">
      <t>チンギン</t>
    </rPh>
    <rPh sb="19" eb="21">
      <t>カイゼン</t>
    </rPh>
    <rPh sb="21" eb="24">
      <t>タイショウシャ</t>
    </rPh>
    <rPh sb="24" eb="25">
      <t>スウ</t>
    </rPh>
    <rPh sb="26" eb="28">
      <t>ジッシ</t>
    </rPh>
    <rPh sb="28" eb="30">
      <t>ジギョウ</t>
    </rPh>
    <rPh sb="30" eb="32">
      <t>ツキスウ</t>
    </rPh>
    <phoneticPr fontId="4"/>
  </si>
  <si>
    <t>⑩　処遇改善事業
（月額9000円相当賃金改善）</t>
    <rPh sb="2" eb="4">
      <t>ショグウ</t>
    </rPh>
    <rPh sb="4" eb="6">
      <t>カイゼン</t>
    </rPh>
    <rPh sb="6" eb="8">
      <t>ジギョウ</t>
    </rPh>
    <rPh sb="10" eb="12">
      <t>ゲツガク</t>
    </rPh>
    <rPh sb="16" eb="17">
      <t>エン</t>
    </rPh>
    <rPh sb="17" eb="19">
      <t>ソウトウ</t>
    </rPh>
    <rPh sb="19" eb="21">
      <t>チンギン</t>
    </rPh>
    <rPh sb="21" eb="23">
      <t>カイゼン</t>
    </rPh>
    <phoneticPr fontId="4"/>
  </si>
  <si>
    <t>クラブ入力（実施事業月数）</t>
    <rPh sb="3" eb="5">
      <t>ニュウリョク</t>
    </rPh>
    <rPh sb="6" eb="8">
      <t>ジッシ</t>
    </rPh>
    <rPh sb="8" eb="10">
      <t>ジギョウ</t>
    </rPh>
    <rPh sb="10" eb="12">
      <t>ツキスウ</t>
    </rPh>
    <phoneticPr fontId="4"/>
  </si>
  <si>
    <t>クラブ入力（賃金改善対象者数）</t>
    <rPh sb="3" eb="5">
      <t>ニュウリョク</t>
    </rPh>
    <rPh sb="6" eb="8">
      <t>チンギン</t>
    </rPh>
    <rPh sb="8" eb="10">
      <t>カイゼン</t>
    </rPh>
    <rPh sb="10" eb="13">
      <t>タイショウシャ</t>
    </rPh>
    <rPh sb="13" eb="14">
      <t>スウ</t>
    </rPh>
    <phoneticPr fontId="4"/>
  </si>
  <si>
    <t>↑賃金改善対象者数、実施事業月数は、別様式である賃金改善内訳（職員別内訳）より転記してください</t>
    <rPh sb="18" eb="19">
      <t>ベツ</t>
    </rPh>
    <rPh sb="19" eb="21">
      <t>ヨウシキ</t>
    </rPh>
    <rPh sb="39" eb="41">
      <t>テンキ</t>
    </rPh>
    <phoneticPr fontId="4"/>
  </si>
  <si>
    <t>月額9,000円相当賃金改善加算額</t>
    <rPh sb="14" eb="17">
      <t>カサンガク</t>
    </rPh>
    <phoneticPr fontId="4"/>
  </si>
  <si>
    <t>④　障がい児受入加算（特定分）</t>
    <rPh sb="2" eb="3">
      <t>サワ</t>
    </rPh>
    <rPh sb="5" eb="6">
      <t>ジ</t>
    </rPh>
    <rPh sb="6" eb="8">
      <t>ウケイレ</t>
    </rPh>
    <rPh sb="8" eb="9">
      <t>カ</t>
    </rPh>
    <rPh sb="9" eb="10">
      <t>サン</t>
    </rPh>
    <phoneticPr fontId="5"/>
  </si>
  <si>
    <r>
      <t>⑤　障がい児受入強化加算</t>
    </r>
    <r>
      <rPr>
        <sz val="6"/>
        <rFont val="HGｺﾞｼｯｸM"/>
        <family val="3"/>
        <charset val="128"/>
      </rPr>
      <t>（一般分）</t>
    </r>
    <rPh sb="2" eb="3">
      <t>サワ</t>
    </rPh>
    <rPh sb="5" eb="6">
      <t>ジ</t>
    </rPh>
    <rPh sb="6" eb="8">
      <t>ウケイレ</t>
    </rPh>
    <rPh sb="8" eb="10">
      <t>キョウカ</t>
    </rPh>
    <rPh sb="10" eb="11">
      <t>カ</t>
    </rPh>
    <rPh sb="11" eb="12">
      <t>サン</t>
    </rPh>
    <phoneticPr fontId="5"/>
  </si>
  <si>
    <t>⑥　処遇改善加算（育成支援職員）</t>
    <rPh sb="2" eb="4">
      <t>ショグウ</t>
    </rPh>
    <rPh sb="4" eb="6">
      <t>カイゼン</t>
    </rPh>
    <rPh sb="6" eb="8">
      <t>カサン</t>
    </rPh>
    <rPh sb="9" eb="11">
      <t>イクセイ</t>
    </rPh>
    <rPh sb="11" eb="13">
      <t>シエン</t>
    </rPh>
    <rPh sb="13" eb="15">
      <t>ショクイン</t>
    </rPh>
    <phoneticPr fontId="5"/>
  </si>
  <si>
    <t>運営に関わる業務や環境整備の補助等、育成支援の周辺業務を行う職員の配置</t>
    <rPh sb="0" eb="2">
      <t>ウンエイ</t>
    </rPh>
    <rPh sb="3" eb="4">
      <t>カカ</t>
    </rPh>
    <rPh sb="6" eb="8">
      <t>ギョウム</t>
    </rPh>
    <rPh sb="9" eb="11">
      <t>カンキョウ</t>
    </rPh>
    <rPh sb="11" eb="13">
      <t>セイビ</t>
    </rPh>
    <rPh sb="14" eb="16">
      <t>ホジョ</t>
    </rPh>
    <rPh sb="16" eb="17">
      <t>ナド</t>
    </rPh>
    <rPh sb="18" eb="20">
      <t>イクセイ</t>
    </rPh>
    <rPh sb="20" eb="22">
      <t>シエン</t>
    </rPh>
    <rPh sb="23" eb="25">
      <t>シュウヘン</t>
    </rPh>
    <rPh sb="25" eb="27">
      <t>ギョウム</t>
    </rPh>
    <rPh sb="28" eb="29">
      <t>オコナ</t>
    </rPh>
    <rPh sb="30" eb="32">
      <t>ショクイン</t>
    </rPh>
    <rPh sb="33" eb="35">
      <t>ハイチ</t>
    </rPh>
    <phoneticPr fontId="4"/>
  </si>
  <si>
    <t>月額9000円改善</t>
    <rPh sb="0" eb="2">
      <t>ゲツガク</t>
    </rPh>
    <rPh sb="6" eb="7">
      <t>エン</t>
    </rPh>
    <rPh sb="7" eb="9">
      <t>カイゼン</t>
    </rPh>
    <phoneticPr fontId="4"/>
  </si>
  <si>
    <t>№</t>
    <phoneticPr fontId="49"/>
  </si>
  <si>
    <t>小学校</t>
    <rPh sb="0" eb="3">
      <t>ショウガッコウ</t>
    </rPh>
    <phoneticPr fontId="49"/>
  </si>
  <si>
    <t>名　　称</t>
    <rPh sb="0" eb="1">
      <t>ナ</t>
    </rPh>
    <rPh sb="3" eb="4">
      <t>ショウ</t>
    </rPh>
    <phoneticPr fontId="49"/>
  </si>
  <si>
    <t>実施場所</t>
    <rPh sb="0" eb="2">
      <t>ジッシ</t>
    </rPh>
    <rPh sb="2" eb="4">
      <t>バショ</t>
    </rPh>
    <phoneticPr fontId="5"/>
  </si>
  <si>
    <t>電話</t>
    <rPh sb="0" eb="2">
      <t>デンワ</t>
    </rPh>
    <phoneticPr fontId="5"/>
  </si>
  <si>
    <t>開設年月日</t>
    <rPh sb="0" eb="2">
      <t>カイセツ</t>
    </rPh>
    <rPh sb="2" eb="5">
      <t>ネンガッピ</t>
    </rPh>
    <phoneticPr fontId="5"/>
  </si>
  <si>
    <t>建物面積</t>
    <rPh sb="0" eb="2">
      <t>タテモノ</t>
    </rPh>
    <rPh sb="2" eb="4">
      <t>メンセキ</t>
    </rPh>
    <phoneticPr fontId="5"/>
  </si>
  <si>
    <t>クラブ
専用室面積</t>
    <rPh sb="4" eb="7">
      <t>センヨウシツ</t>
    </rPh>
    <rPh sb="7" eb="9">
      <t>メンセキ</t>
    </rPh>
    <phoneticPr fontId="5"/>
  </si>
  <si>
    <t>運営（委託先）</t>
    <rPh sb="0" eb="1">
      <t>ウン</t>
    </rPh>
    <rPh sb="1" eb="2">
      <t>エイ</t>
    </rPh>
    <rPh sb="3" eb="5">
      <t>イタク</t>
    </rPh>
    <rPh sb="5" eb="6">
      <t>サキ</t>
    </rPh>
    <phoneticPr fontId="49"/>
  </si>
  <si>
    <t>定員</t>
    <rPh sb="0" eb="2">
      <t>テイイン</t>
    </rPh>
    <phoneticPr fontId="49"/>
  </si>
  <si>
    <t>開設
予定日数</t>
    <rPh sb="0" eb="2">
      <t>カイセツ</t>
    </rPh>
    <rPh sb="3" eb="5">
      <t>ヨテイ</t>
    </rPh>
    <rPh sb="5" eb="7">
      <t>ニッスウ</t>
    </rPh>
    <phoneticPr fontId="5"/>
  </si>
  <si>
    <t>休館日</t>
    <rPh sb="0" eb="3">
      <t>キュウカンビ</t>
    </rPh>
    <phoneticPr fontId="5"/>
  </si>
  <si>
    <t>授業日
（基本時間）</t>
    <rPh sb="0" eb="2">
      <t>ジュギョウ</t>
    </rPh>
    <rPh sb="2" eb="3">
      <t>ビ</t>
    </rPh>
    <rPh sb="5" eb="7">
      <t>キホン</t>
    </rPh>
    <rPh sb="7" eb="9">
      <t>ジカン</t>
    </rPh>
    <phoneticPr fontId="49"/>
  </si>
  <si>
    <t>土曜日
（基本時間）</t>
    <rPh sb="0" eb="2">
      <t>ドヨウ</t>
    </rPh>
    <rPh sb="2" eb="3">
      <t>ヒ</t>
    </rPh>
    <phoneticPr fontId="49"/>
  </si>
  <si>
    <t>長期休業等
（基本時間）</t>
    <rPh sb="0" eb="2">
      <t>チョウキ</t>
    </rPh>
    <rPh sb="2" eb="4">
      <t>キュウギョウ</t>
    </rPh>
    <rPh sb="4" eb="5">
      <t>トウ</t>
    </rPh>
    <phoneticPr fontId="49"/>
  </si>
  <si>
    <t>勤務時間シフト
（授業日）</t>
    <rPh sb="0" eb="2">
      <t>キンム</t>
    </rPh>
    <rPh sb="2" eb="4">
      <t>ジカン</t>
    </rPh>
    <rPh sb="9" eb="11">
      <t>ジュギョウ</t>
    </rPh>
    <rPh sb="11" eb="12">
      <t>ビ</t>
    </rPh>
    <phoneticPr fontId="5"/>
  </si>
  <si>
    <t>※待機
児童数</t>
    <rPh sb="1" eb="3">
      <t>タイキ</t>
    </rPh>
    <rPh sb="4" eb="6">
      <t>ジドウ</t>
    </rPh>
    <rPh sb="6" eb="7">
      <t>カズ</t>
    </rPh>
    <phoneticPr fontId="5"/>
  </si>
  <si>
    <t>待機理由</t>
    <rPh sb="0" eb="2">
      <t>タイキ</t>
    </rPh>
    <rPh sb="2" eb="4">
      <t>リユウ</t>
    </rPh>
    <phoneticPr fontId="5"/>
  </si>
  <si>
    <t>単位クラブ</t>
    <rPh sb="0" eb="2">
      <t>タンイ</t>
    </rPh>
    <phoneticPr fontId="4"/>
  </si>
  <si>
    <t>単位クラブ数</t>
    <rPh sb="0" eb="2">
      <t>タンイ</t>
    </rPh>
    <rPh sb="5" eb="6">
      <t>スウ</t>
    </rPh>
    <phoneticPr fontId="4"/>
  </si>
  <si>
    <t>登録児童数（4.1）</t>
    <rPh sb="0" eb="2">
      <t>トウロク</t>
    </rPh>
    <rPh sb="2" eb="4">
      <t>ジドウ</t>
    </rPh>
    <rPh sb="4" eb="5">
      <t>スウ</t>
    </rPh>
    <phoneticPr fontId="49"/>
  </si>
  <si>
    <t>勤務時間シフト
（土曜日）</t>
    <rPh sb="0" eb="2">
      <t>キンム</t>
    </rPh>
    <rPh sb="2" eb="4">
      <t>ジカン</t>
    </rPh>
    <rPh sb="9" eb="12">
      <t>ドヨウビ</t>
    </rPh>
    <phoneticPr fontId="5"/>
  </si>
  <si>
    <t>勤務時間シフト
（長期休業）</t>
    <rPh sb="0" eb="2">
      <t>キンム</t>
    </rPh>
    <rPh sb="2" eb="4">
      <t>ジカン</t>
    </rPh>
    <rPh sb="9" eb="11">
      <t>チョウキ</t>
    </rPh>
    <rPh sb="11" eb="13">
      <t>キュウギョウ</t>
    </rPh>
    <phoneticPr fontId="5"/>
  </si>
  <si>
    <t>勤務時間シフト
（日曜日）</t>
    <rPh sb="0" eb="2">
      <t>キンム</t>
    </rPh>
    <rPh sb="2" eb="4">
      <t>ジカン</t>
    </rPh>
    <rPh sb="9" eb="12">
      <t>ニチヨウビ</t>
    </rPh>
    <phoneticPr fontId="5"/>
  </si>
  <si>
    <t>日曜日
（基本時間）</t>
    <rPh sb="0" eb="3">
      <t>ニチヨウビ</t>
    </rPh>
    <rPh sb="2" eb="3">
      <t>ヒ</t>
    </rPh>
    <phoneticPr fontId="49"/>
  </si>
  <si>
    <t>待機児童１年生</t>
    <rPh sb="0" eb="2">
      <t>タイキ</t>
    </rPh>
    <rPh sb="2" eb="4">
      <t>ジドウ</t>
    </rPh>
    <rPh sb="5" eb="7">
      <t>ネンセイ</t>
    </rPh>
    <phoneticPr fontId="5"/>
  </si>
  <si>
    <t>待機児童２年生</t>
    <rPh sb="0" eb="2">
      <t>タイキ</t>
    </rPh>
    <rPh sb="2" eb="4">
      <t>ジドウ</t>
    </rPh>
    <rPh sb="5" eb="7">
      <t>ネンセイ</t>
    </rPh>
    <phoneticPr fontId="5"/>
  </si>
  <si>
    <t>待機児童３年生</t>
    <rPh sb="0" eb="2">
      <t>タイキ</t>
    </rPh>
    <rPh sb="2" eb="4">
      <t>ジドウ</t>
    </rPh>
    <rPh sb="5" eb="7">
      <t>ネンセイ</t>
    </rPh>
    <phoneticPr fontId="5"/>
  </si>
  <si>
    <t>待機児童４年生</t>
    <rPh sb="0" eb="2">
      <t>タイキ</t>
    </rPh>
    <rPh sb="2" eb="4">
      <t>ジドウ</t>
    </rPh>
    <rPh sb="5" eb="7">
      <t>ネンセイ</t>
    </rPh>
    <phoneticPr fontId="5"/>
  </si>
  <si>
    <t>待機児童５年生</t>
    <rPh sb="0" eb="2">
      <t>タイキ</t>
    </rPh>
    <rPh sb="2" eb="4">
      <t>ジドウ</t>
    </rPh>
    <rPh sb="5" eb="7">
      <t>ネンセイ</t>
    </rPh>
    <phoneticPr fontId="5"/>
  </si>
  <si>
    <t>待機児童６年生</t>
    <rPh sb="0" eb="2">
      <t>タイキ</t>
    </rPh>
    <rPh sb="2" eb="4">
      <t>ジドウ</t>
    </rPh>
    <rPh sb="5" eb="7">
      <t>ネンセイ</t>
    </rPh>
    <phoneticPr fontId="5"/>
  </si>
  <si>
    <t>登録児童１年</t>
    <rPh sb="0" eb="2">
      <t>トウロク</t>
    </rPh>
    <rPh sb="2" eb="4">
      <t>ジドウ</t>
    </rPh>
    <rPh sb="5" eb="6">
      <t>ネン</t>
    </rPh>
    <phoneticPr fontId="49"/>
  </si>
  <si>
    <t>登録児童２年</t>
    <rPh sb="0" eb="2">
      <t>トウロク</t>
    </rPh>
    <rPh sb="2" eb="4">
      <t>ジドウ</t>
    </rPh>
    <rPh sb="5" eb="6">
      <t>ネン</t>
    </rPh>
    <phoneticPr fontId="49"/>
  </si>
  <si>
    <t>登録児童３年</t>
    <rPh sb="0" eb="2">
      <t>トウロク</t>
    </rPh>
    <rPh sb="2" eb="4">
      <t>ジドウ</t>
    </rPh>
    <rPh sb="5" eb="6">
      <t>ネン</t>
    </rPh>
    <phoneticPr fontId="49"/>
  </si>
  <si>
    <t>登録児童４年</t>
    <rPh sb="0" eb="2">
      <t>トウロク</t>
    </rPh>
    <rPh sb="2" eb="4">
      <t>ジドウ</t>
    </rPh>
    <rPh sb="5" eb="6">
      <t>ネン</t>
    </rPh>
    <phoneticPr fontId="49"/>
  </si>
  <si>
    <t>登録児童５年</t>
    <rPh sb="0" eb="2">
      <t>トウロク</t>
    </rPh>
    <rPh sb="2" eb="4">
      <t>ジドウ</t>
    </rPh>
    <rPh sb="5" eb="6">
      <t>ネン</t>
    </rPh>
    <phoneticPr fontId="49"/>
  </si>
  <si>
    <t>登録児童６年</t>
    <rPh sb="0" eb="2">
      <t>トウロク</t>
    </rPh>
    <rPh sb="2" eb="4">
      <t>ジドウ</t>
    </rPh>
    <rPh sb="5" eb="6">
      <t>ネン</t>
    </rPh>
    <phoneticPr fontId="49"/>
  </si>
  <si>
    <t>委託料</t>
    <rPh sb="0" eb="3">
      <t>イタクリョウ</t>
    </rPh>
    <phoneticPr fontId="5"/>
  </si>
  <si>
    <t>①　委託料基準表の基本額　（a)児童数による</t>
    <phoneticPr fontId="4"/>
  </si>
  <si>
    <t>①　委託料基準表の基本額　（a)児童数による</t>
    <phoneticPr fontId="4"/>
  </si>
  <si>
    <t>②日額加算</t>
    <rPh sb="1" eb="3">
      <t>ニチガク</t>
    </rPh>
    <rPh sb="3" eb="5">
      <t>カサン</t>
    </rPh>
    <phoneticPr fontId="4"/>
  </si>
  <si>
    <t>③長時間開設加算（平日分）</t>
    <rPh sb="1" eb="4">
      <t>チョウジカン</t>
    </rPh>
    <rPh sb="4" eb="6">
      <t>カイセツ</t>
    </rPh>
    <rPh sb="6" eb="8">
      <t>カサン</t>
    </rPh>
    <rPh sb="9" eb="11">
      <t>ヘイジツ</t>
    </rPh>
    <rPh sb="11" eb="12">
      <t>ブン</t>
    </rPh>
    <phoneticPr fontId="4"/>
  </si>
  <si>
    <t>入所要件を満たさないと判断した児童</t>
    <phoneticPr fontId="4"/>
  </si>
  <si>
    <t>入所要件を満たさないと判断した児童</t>
    <rPh sb="0" eb="2">
      <t>ニュウショ</t>
    </rPh>
    <rPh sb="2" eb="4">
      <t>ヨウケン</t>
    </rPh>
    <rPh sb="5" eb="6">
      <t>ミ</t>
    </rPh>
    <rPh sb="11" eb="13">
      <t>ハンダン</t>
    </rPh>
    <rPh sb="15" eb="17">
      <t>ジドウ</t>
    </rPh>
    <phoneticPr fontId="5"/>
  </si>
  <si>
    <t>放課後児童支援員（常勤）</t>
    <rPh sb="0" eb="3">
      <t>ホウカゴ</t>
    </rPh>
    <rPh sb="3" eb="5">
      <t>ジドウ</t>
    </rPh>
    <rPh sb="5" eb="7">
      <t>シエン</t>
    </rPh>
    <rPh sb="7" eb="8">
      <t>イン</t>
    </rPh>
    <rPh sb="9" eb="11">
      <t>ジョウキン</t>
    </rPh>
    <phoneticPr fontId="5"/>
  </si>
  <si>
    <t>補助員（常勤）</t>
    <rPh sb="0" eb="2">
      <t>ホジョ</t>
    </rPh>
    <rPh sb="2" eb="3">
      <t>イン</t>
    </rPh>
    <rPh sb="4" eb="6">
      <t>ジョウキン</t>
    </rPh>
    <phoneticPr fontId="5"/>
  </si>
  <si>
    <t>放課後児童支援員（非常勤）</t>
    <rPh sb="0" eb="3">
      <t>ホウカゴ</t>
    </rPh>
    <rPh sb="3" eb="5">
      <t>ジドウ</t>
    </rPh>
    <rPh sb="5" eb="7">
      <t>シエン</t>
    </rPh>
    <rPh sb="7" eb="8">
      <t>イン</t>
    </rPh>
    <rPh sb="9" eb="12">
      <t>ヒジョウキン</t>
    </rPh>
    <phoneticPr fontId="5"/>
  </si>
  <si>
    <t>補助員（非常勤）</t>
    <rPh sb="0" eb="2">
      <t>ホジョ</t>
    </rPh>
    <rPh sb="2" eb="3">
      <t>イン</t>
    </rPh>
    <rPh sb="4" eb="7">
      <t>ヒジョウキン</t>
    </rPh>
    <phoneticPr fontId="5"/>
  </si>
  <si>
    <t>はじめにお読みください</t>
    <rPh sb="5" eb="6">
      <t>ヨ</t>
    </rPh>
    <phoneticPr fontId="4"/>
  </si>
  <si>
    <t>●放課後児童健全育成事業の実施計画書について</t>
    <rPh sb="1" eb="4">
      <t>ホウカゴ</t>
    </rPh>
    <rPh sb="4" eb="6">
      <t>ジドウ</t>
    </rPh>
    <rPh sb="6" eb="8">
      <t>ケンゼン</t>
    </rPh>
    <rPh sb="8" eb="10">
      <t>イクセイ</t>
    </rPh>
    <rPh sb="10" eb="12">
      <t>ジギョウ</t>
    </rPh>
    <rPh sb="13" eb="15">
      <t>ジッシ</t>
    </rPh>
    <rPh sb="15" eb="18">
      <t>ケイカクショ</t>
    </rPh>
    <phoneticPr fontId="4"/>
  </si>
  <si>
    <t>　入力用シート１～４(黄色見出し)にデータを入力してください。</t>
    <rPh sb="1" eb="4">
      <t>ニュウリョクヨウ</t>
    </rPh>
    <rPh sb="11" eb="13">
      <t>キイロ</t>
    </rPh>
    <rPh sb="13" eb="15">
      <t>ミダ</t>
    </rPh>
    <rPh sb="22" eb="24">
      <t>ニュウリョク</t>
    </rPh>
    <phoneticPr fontId="4"/>
  </si>
  <si>
    <t>　入力したデータが反映され、様式１～３（青色見出し）が自動作成されますので、印刷してご提出ください。</t>
    <rPh sb="1" eb="3">
      <t>ニュウリョク</t>
    </rPh>
    <rPh sb="9" eb="11">
      <t>ハンエイ</t>
    </rPh>
    <rPh sb="27" eb="29">
      <t>ジドウ</t>
    </rPh>
    <rPh sb="29" eb="31">
      <t>サクセイ</t>
    </rPh>
    <rPh sb="38" eb="40">
      <t>インサツ</t>
    </rPh>
    <rPh sb="43" eb="45">
      <t>テイシュツ</t>
    </rPh>
    <phoneticPr fontId="4"/>
  </si>
  <si>
    <t>※各入力用シートに記載されている注意事項に沿って入力をお願いします。</t>
    <rPh sb="1" eb="2">
      <t>カク</t>
    </rPh>
    <rPh sb="16" eb="18">
      <t>チュウイ</t>
    </rPh>
    <rPh sb="18" eb="20">
      <t>ジコウ</t>
    </rPh>
    <rPh sb="21" eb="22">
      <t>ソ</t>
    </rPh>
    <phoneticPr fontId="4"/>
  </si>
  <si>
    <t>　２　待機児童や入所要件を満たさなかった児童も含めた児童の情報に関すること（児童の氏名、保護者、住所、生年月日が含まれます）</t>
    <rPh sb="3" eb="5">
      <t>タイキ</t>
    </rPh>
    <rPh sb="5" eb="7">
      <t>ジドウ</t>
    </rPh>
    <rPh sb="8" eb="10">
      <t>ニュウショ</t>
    </rPh>
    <rPh sb="10" eb="12">
      <t>ヨウケン</t>
    </rPh>
    <rPh sb="13" eb="14">
      <t>ミ</t>
    </rPh>
    <rPh sb="20" eb="22">
      <t>ジドウ</t>
    </rPh>
    <rPh sb="23" eb="24">
      <t>フク</t>
    </rPh>
    <rPh sb="26" eb="28">
      <t>ジドウ</t>
    </rPh>
    <rPh sb="29" eb="31">
      <t>ジョウホウ</t>
    </rPh>
    <rPh sb="32" eb="33">
      <t>カン</t>
    </rPh>
    <rPh sb="38" eb="40">
      <t>ジドウ</t>
    </rPh>
    <rPh sb="41" eb="43">
      <t>シメイ</t>
    </rPh>
    <rPh sb="44" eb="47">
      <t>ホゴシャ</t>
    </rPh>
    <rPh sb="48" eb="50">
      <t>ジュウショ</t>
    </rPh>
    <rPh sb="51" eb="53">
      <t>セイネン</t>
    </rPh>
    <rPh sb="53" eb="55">
      <t>ガッピ</t>
    </rPh>
    <rPh sb="56" eb="57">
      <t>フク</t>
    </rPh>
    <phoneticPr fontId="4"/>
  </si>
  <si>
    <t>　４　委託料の加算に関すること（最初は全て「不要」で入力しております。要の場合、追加資料を求めることがあります）</t>
    <rPh sb="3" eb="6">
      <t>イタクリョウ</t>
    </rPh>
    <rPh sb="7" eb="9">
      <t>カサン</t>
    </rPh>
    <rPh sb="10" eb="11">
      <t>カン</t>
    </rPh>
    <rPh sb="16" eb="18">
      <t>サイショ</t>
    </rPh>
    <rPh sb="19" eb="20">
      <t>スベ</t>
    </rPh>
    <rPh sb="22" eb="24">
      <t>フヨウ</t>
    </rPh>
    <rPh sb="26" eb="28">
      <t>ニュウリョク</t>
    </rPh>
    <rPh sb="35" eb="36">
      <t>ヨウ</t>
    </rPh>
    <rPh sb="37" eb="39">
      <t>バアイ</t>
    </rPh>
    <rPh sb="40" eb="42">
      <t>ツイカ</t>
    </rPh>
    <rPh sb="42" eb="44">
      <t>シリョウ</t>
    </rPh>
    <rPh sb="45" eb="46">
      <t>モト</t>
    </rPh>
    <phoneticPr fontId="4"/>
  </si>
  <si>
    <t>●待機児童等の状況を把握するため、児童の名簿を提出いただきます。</t>
    <rPh sb="1" eb="3">
      <t>タイキ</t>
    </rPh>
    <rPh sb="3" eb="5">
      <t>ジドウ</t>
    </rPh>
    <rPh sb="5" eb="6">
      <t>ナド</t>
    </rPh>
    <rPh sb="7" eb="9">
      <t>ジョウキョウ</t>
    </rPh>
    <rPh sb="10" eb="12">
      <t>ハアク</t>
    </rPh>
    <rPh sb="17" eb="19">
      <t>ジドウ</t>
    </rPh>
    <rPh sb="20" eb="22">
      <t>メイボ</t>
    </rPh>
    <rPh sb="23" eb="25">
      <t>テイシュツ</t>
    </rPh>
    <phoneticPr fontId="4"/>
  </si>
  <si>
    <t>●同様に、スタッフ等の状況についても把握するため、名簿を提出いただきます。</t>
    <rPh sb="1" eb="3">
      <t>ドウヨウ</t>
    </rPh>
    <rPh sb="9" eb="10">
      <t>トウ</t>
    </rPh>
    <rPh sb="11" eb="13">
      <t>ジョウキョウ</t>
    </rPh>
    <rPh sb="18" eb="20">
      <t>ハアク</t>
    </rPh>
    <rPh sb="25" eb="27">
      <t>メイボ</t>
    </rPh>
    <rPh sb="28" eb="30">
      <t>テイシュツ</t>
    </rPh>
    <phoneticPr fontId="4"/>
  </si>
  <si>
    <t>●上記名簿については個人情報が含まれるため、データ送信時は暗号化やパスワード設定等の措置を行うなど、個人情報の保護についてご留意</t>
    <rPh sb="1" eb="3">
      <t>ジョウキ</t>
    </rPh>
    <rPh sb="3" eb="5">
      <t>メイボ</t>
    </rPh>
    <rPh sb="10" eb="12">
      <t>コジン</t>
    </rPh>
    <rPh sb="12" eb="14">
      <t>ジョウホウ</t>
    </rPh>
    <rPh sb="15" eb="16">
      <t>フク</t>
    </rPh>
    <rPh sb="25" eb="27">
      <t>ソウシン</t>
    </rPh>
    <rPh sb="27" eb="28">
      <t>ジ</t>
    </rPh>
    <rPh sb="29" eb="32">
      <t>アンゴウカ</t>
    </rPh>
    <phoneticPr fontId="4"/>
  </si>
  <si>
    <t>　いただきますようお願いします。</t>
    <rPh sb="10" eb="11">
      <t>ネガ</t>
    </rPh>
    <phoneticPr fontId="4"/>
  </si>
  <si>
    <t>①情報　→　②ブックの保護　→　③パスワードを使用して暗号化　→　④「ドキュメントの暗号化」に任意のパスワードを入力</t>
    <rPh sb="1" eb="3">
      <t>ジョウホウ</t>
    </rPh>
    <rPh sb="11" eb="13">
      <t>ホゴ</t>
    </rPh>
    <rPh sb="23" eb="25">
      <t>シヨウ</t>
    </rPh>
    <rPh sb="27" eb="30">
      <t>アンゴウカ</t>
    </rPh>
    <rPh sb="42" eb="45">
      <t>アンゴウカ</t>
    </rPh>
    <rPh sb="47" eb="49">
      <t>ニンイ</t>
    </rPh>
    <rPh sb="56" eb="58">
      <t>ニュウリョク</t>
    </rPh>
    <phoneticPr fontId="4"/>
  </si>
  <si>
    <t>　→　⑤OK 　→　⑥確認のため、再度パスワードを入力　→　⑦ファイル保存</t>
    <rPh sb="11" eb="13">
      <t>カクニン</t>
    </rPh>
    <rPh sb="17" eb="19">
      <t>サイド</t>
    </rPh>
    <rPh sb="25" eb="27">
      <t>ニュウリョク</t>
    </rPh>
    <rPh sb="35" eb="37">
      <t>ホゾン</t>
    </rPh>
    <phoneticPr fontId="4"/>
  </si>
  <si>
    <t>ファイル送信の際は、（設定したパスワードがわからないとデータを開くことができないため）メールに記載するなどして必ずお知らせください。</t>
    <rPh sb="4" eb="6">
      <t>ソウシン</t>
    </rPh>
    <rPh sb="7" eb="8">
      <t>サイ</t>
    </rPh>
    <rPh sb="11" eb="13">
      <t>セッテイ</t>
    </rPh>
    <rPh sb="31" eb="32">
      <t>ヒラ</t>
    </rPh>
    <rPh sb="47" eb="49">
      <t>キサイ</t>
    </rPh>
    <rPh sb="55" eb="56">
      <t>カナラ</t>
    </rPh>
    <rPh sb="58" eb="59">
      <t>シ</t>
    </rPh>
    <phoneticPr fontId="4"/>
  </si>
  <si>
    <t>エクセルファイルの内容をパスワードで保護するには「パスワードを使用して暗号化」機能を使います。</t>
    <rPh sb="9" eb="11">
      <t>ナイヨウ</t>
    </rPh>
    <rPh sb="18" eb="20">
      <t>ホゴ</t>
    </rPh>
    <rPh sb="31" eb="33">
      <t>シヨウ</t>
    </rPh>
    <rPh sb="35" eb="38">
      <t>アンゴウカ</t>
    </rPh>
    <rPh sb="39" eb="41">
      <t>キノウ</t>
    </rPh>
    <rPh sb="42" eb="43">
      <t>ツカ</t>
    </rPh>
    <phoneticPr fontId="4"/>
  </si>
  <si>
    <t>　入所申込があった児童を、以下の３つに分類して入力してください。</t>
    <phoneticPr fontId="4"/>
  </si>
  <si>
    <t>●待機児童の概念について</t>
    <rPh sb="1" eb="3">
      <t>タイキ</t>
    </rPh>
    <rPh sb="3" eb="5">
      <t>ジドウ</t>
    </rPh>
    <rPh sb="6" eb="8">
      <t>ガイネン</t>
    </rPh>
    <phoneticPr fontId="4"/>
  </si>
  <si>
    <t>・入所児童・・・入所要件を満たし、入所を決定した児童</t>
    <rPh sb="3" eb="5">
      <t>ジドウ</t>
    </rPh>
    <rPh sb="8" eb="10">
      <t>ニュウショ</t>
    </rPh>
    <rPh sb="10" eb="12">
      <t>ヨウケン</t>
    </rPh>
    <rPh sb="13" eb="14">
      <t>ミ</t>
    </rPh>
    <rPh sb="17" eb="19">
      <t>ニュウショ</t>
    </rPh>
    <rPh sb="20" eb="22">
      <t>ケッテイ</t>
    </rPh>
    <rPh sb="24" eb="26">
      <t>ジドウ</t>
    </rPh>
    <phoneticPr fontId="4"/>
  </si>
  <si>
    <t>・待機児童・・・入所の申し込みがあり、入所要件を満たしているが、定員等の理由から入所決定に至っていない児童</t>
    <rPh sb="1" eb="3">
      <t>タイキ</t>
    </rPh>
    <rPh sb="3" eb="5">
      <t>ジドウ</t>
    </rPh>
    <rPh sb="8" eb="10">
      <t>ニュウショ</t>
    </rPh>
    <rPh sb="11" eb="12">
      <t>モウ</t>
    </rPh>
    <rPh sb="13" eb="14">
      <t>コ</t>
    </rPh>
    <rPh sb="19" eb="21">
      <t>ニュウショ</t>
    </rPh>
    <rPh sb="21" eb="23">
      <t>ヨウケン</t>
    </rPh>
    <rPh sb="24" eb="25">
      <t>ミ</t>
    </rPh>
    <rPh sb="32" eb="34">
      <t>テイイン</t>
    </rPh>
    <rPh sb="34" eb="35">
      <t>ナド</t>
    </rPh>
    <rPh sb="36" eb="38">
      <t>リユウ</t>
    </rPh>
    <rPh sb="40" eb="42">
      <t>ニュウショ</t>
    </rPh>
    <rPh sb="42" eb="44">
      <t>ケッテイ</t>
    </rPh>
    <rPh sb="45" eb="46">
      <t>イタ</t>
    </rPh>
    <rPh sb="51" eb="53">
      <t>ジドウ</t>
    </rPh>
    <phoneticPr fontId="4"/>
  </si>
  <si>
    <t>　　　（入所書類を提出済で、入所要件を満たしているが、施設又は支援員数に余裕がないため入所できず待機している児童数）</t>
    <phoneticPr fontId="4"/>
  </si>
  <si>
    <r>
      <rPr>
        <b/>
        <sz val="11"/>
        <color theme="1"/>
        <rFont val="游ゴシック"/>
        <family val="3"/>
        <charset val="128"/>
        <scheme val="minor"/>
      </rPr>
      <t>次の場合は、待機児童に含めないでください。</t>
    </r>
    <r>
      <rPr>
        <sz val="11"/>
        <color theme="1"/>
        <rFont val="游ゴシック"/>
        <family val="2"/>
        <scheme val="minor"/>
      </rPr>
      <t>＝「入所要件を満たさないと判断した児童」にカウントしてください</t>
    </r>
    <phoneticPr fontId="4"/>
  </si>
  <si>
    <t>②産休、育休明け等の利用希望として事前に利用申込みが出されているなど、利用予約の場合</t>
    <rPh sb="26" eb="27">
      <t>ダ</t>
    </rPh>
    <phoneticPr fontId="4"/>
  </si>
  <si>
    <t xml:space="preserve"> 　例：通院が週1～2回程度、在宅介護ではあるが全介助ではない など </t>
    <phoneticPr fontId="4"/>
  </si>
  <si>
    <t>●入力用シート１～４をすべて入力後、「★入力チェック★」シートを確認してエラーがないことを確認してください。</t>
    <rPh sb="14" eb="16">
      <t>ニュウリョク</t>
    </rPh>
    <rPh sb="16" eb="17">
      <t>ゴ</t>
    </rPh>
    <rPh sb="20" eb="22">
      <t>ニュウリョク</t>
    </rPh>
    <rPh sb="32" eb="34">
      <t>カクニン</t>
    </rPh>
    <rPh sb="45" eb="47">
      <t>カクニン</t>
    </rPh>
    <phoneticPr fontId="4"/>
  </si>
  <si>
    <t>　また、完成した様式１～３を印刷する前に、委託料の計算が正しいかもう一度ご確認ください。</t>
    <rPh sb="4" eb="6">
      <t>カンセイ</t>
    </rPh>
    <rPh sb="18" eb="19">
      <t>マエ</t>
    </rPh>
    <phoneticPr fontId="4"/>
  </si>
  <si>
    <t>　※自動計算だけでなく、手入力で金額を入力する項目もありますので十分ご注意ください。</t>
    <rPh sb="2" eb="4">
      <t>ジドウ</t>
    </rPh>
    <rPh sb="4" eb="6">
      <t>ケイサン</t>
    </rPh>
    <rPh sb="12" eb="13">
      <t>テ</t>
    </rPh>
    <rPh sb="13" eb="15">
      <t>ニュウリョク</t>
    </rPh>
    <rPh sb="16" eb="18">
      <t>キンガク</t>
    </rPh>
    <rPh sb="19" eb="21">
      <t>ニュウリョク</t>
    </rPh>
    <rPh sb="23" eb="25">
      <t>コウモク</t>
    </rPh>
    <rPh sb="32" eb="34">
      <t>ジュウブン</t>
    </rPh>
    <rPh sb="35" eb="37">
      <t>チュウイ</t>
    </rPh>
    <phoneticPr fontId="4"/>
  </si>
  <si>
    <t>●提出期限について</t>
    <phoneticPr fontId="4"/>
  </si>
  <si>
    <t>　※事前に電子媒体をメールでご提出ください。</t>
    <phoneticPr fontId="4"/>
  </si>
  <si>
    <t>　※代表者（契約者）の押印をお願いします。</t>
    <phoneticPr fontId="4"/>
  </si>
  <si>
    <t>　※紙媒体での提出は様式１～３のみです。他のシートの印刷及び提出は不要です。</t>
    <rPh sb="2" eb="3">
      <t>カミ</t>
    </rPh>
    <rPh sb="3" eb="5">
      <t>バイタイ</t>
    </rPh>
    <rPh sb="7" eb="9">
      <t>テイシュツ</t>
    </rPh>
    <rPh sb="10" eb="12">
      <t>ヨウシキ</t>
    </rPh>
    <rPh sb="20" eb="21">
      <t>ホカ</t>
    </rPh>
    <rPh sb="26" eb="28">
      <t>インサツ</t>
    </rPh>
    <rPh sb="28" eb="29">
      <t>オヨ</t>
    </rPh>
    <rPh sb="30" eb="32">
      <t>テイシュツ</t>
    </rPh>
    <rPh sb="33" eb="35">
      <t>フヨウ</t>
    </rPh>
    <phoneticPr fontId="4"/>
  </si>
  <si>
    <t>　入力シート以外は、全て、シートの保護をかけています。パスワード「1234」で解除できますが、自己責任でお願いします。</t>
    <rPh sb="1" eb="3">
      <t>ニュウリョク</t>
    </rPh>
    <rPh sb="6" eb="8">
      <t>イガイ</t>
    </rPh>
    <rPh sb="10" eb="11">
      <t>スベ</t>
    </rPh>
    <rPh sb="17" eb="19">
      <t>ホゴ</t>
    </rPh>
    <rPh sb="39" eb="41">
      <t>カイジョ</t>
    </rPh>
    <rPh sb="47" eb="49">
      <t>ジコ</t>
    </rPh>
    <rPh sb="49" eb="51">
      <t>セキニン</t>
    </rPh>
    <rPh sb="53" eb="54">
      <t>ネガ</t>
    </rPh>
    <phoneticPr fontId="4"/>
  </si>
  <si>
    <t>≪その他≫</t>
    <rPh sb="3" eb="4">
      <t>タ</t>
    </rPh>
    <phoneticPr fontId="4"/>
  </si>
  <si>
    <t>36-45基準</t>
    <rPh sb="5" eb="7">
      <t>キジュン</t>
    </rPh>
    <phoneticPr fontId="4"/>
  </si>
  <si>
    <t>こ成事第365号　令和５年７月31日</t>
    <rPh sb="1" eb="2">
      <t>セイ</t>
    </rPh>
    <rPh sb="2" eb="3">
      <t>ジ</t>
    </rPh>
    <rPh sb="3" eb="4">
      <t>ダイ</t>
    </rPh>
    <rPh sb="7" eb="8">
      <t>ゴウ</t>
    </rPh>
    <rPh sb="9" eb="11">
      <t>レイワ</t>
    </rPh>
    <rPh sb="12" eb="13">
      <t>ネン</t>
    </rPh>
    <rPh sb="14" eb="15">
      <t>ガツ</t>
    </rPh>
    <rPh sb="17" eb="18">
      <t>ニチ</t>
    </rPh>
    <phoneticPr fontId="4"/>
  </si>
  <si>
    <r>
      <t>⑤　障がい児受入強化加算</t>
    </r>
    <r>
      <rPr>
        <sz val="8"/>
        <rFont val="ＭＳ ゴシック"/>
        <family val="3"/>
        <charset val="128"/>
      </rPr>
      <t>（一般分）</t>
    </r>
    <rPh sb="2" eb="3">
      <t>サワ</t>
    </rPh>
    <rPh sb="5" eb="6">
      <t>ジ</t>
    </rPh>
    <rPh sb="6" eb="8">
      <t>ウケイレ</t>
    </rPh>
    <rPh sb="8" eb="10">
      <t>キョウカ</t>
    </rPh>
    <rPh sb="10" eb="11">
      <t>カ</t>
    </rPh>
    <rPh sb="11" eb="12">
      <t>サン</t>
    </rPh>
    <phoneticPr fontId="5"/>
  </si>
  <si>
    <t>太枠の中を入力してください</t>
    <rPh sb="0" eb="2">
      <t>フトワク</t>
    </rPh>
    <rPh sb="3" eb="4">
      <t>ナカ</t>
    </rPh>
    <rPh sb="5" eb="7">
      <t>ニュウリョク</t>
    </rPh>
    <phoneticPr fontId="4"/>
  </si>
  <si>
    <t>クラブの単位の名称（単位毎に計画書を作成してください）</t>
    <rPh sb="4" eb="6">
      <t>タンイ</t>
    </rPh>
    <rPh sb="7" eb="9">
      <t>メイショウ</t>
    </rPh>
    <rPh sb="10" eb="12">
      <t>タンイ</t>
    </rPh>
    <rPh sb="12" eb="13">
      <t>ゴト</t>
    </rPh>
    <rPh sb="14" eb="17">
      <t>ケイカクショ</t>
    </rPh>
    <rPh sb="18" eb="20">
      <t>サクセイ</t>
    </rPh>
    <phoneticPr fontId="4"/>
  </si>
  <si>
    <t>日高ななつ星・水沢等は２、ときわ・みなみは３、岩谷堂は４、その他は１</t>
    <rPh sb="0" eb="2">
      <t>ヒダカ</t>
    </rPh>
    <rPh sb="5" eb="6">
      <t>ホシ</t>
    </rPh>
    <rPh sb="7" eb="9">
      <t>ミズサワ</t>
    </rPh>
    <rPh sb="9" eb="10">
      <t>ナド</t>
    </rPh>
    <rPh sb="23" eb="24">
      <t>イワ</t>
    </rPh>
    <rPh sb="24" eb="25">
      <t>タニ</t>
    </rPh>
    <rPh sb="25" eb="26">
      <t>ドウ</t>
    </rPh>
    <rPh sb="31" eb="32">
      <t>ホカ</t>
    </rPh>
    <phoneticPr fontId="4"/>
  </si>
  <si>
    <t>18:30</t>
    <phoneticPr fontId="4"/>
  </si>
  <si>
    <t>08:30</t>
    <phoneticPr fontId="4"/>
  </si>
  <si>
    <t>17:30</t>
    <phoneticPr fontId="4"/>
  </si>
  <si>
    <t>07:30</t>
    <phoneticPr fontId="4"/>
  </si>
  <si>
    <t>入力例     0</t>
    <rPh sb="0" eb="2">
      <t>ニュウリョク</t>
    </rPh>
    <rPh sb="2" eb="3">
      <t>レイ</t>
    </rPh>
    <phoneticPr fontId="4"/>
  </si>
  <si>
    <t xml:space="preserve"> (例)  　学童保育料（月額）</t>
    <rPh sb="2" eb="3">
      <t>レイ</t>
    </rPh>
    <rPh sb="7" eb="9">
      <t>ガクドウ</t>
    </rPh>
    <rPh sb="9" eb="12">
      <t>ホイクリョウ</t>
    </rPh>
    <rPh sb="13" eb="15">
      <t>ゲツガク</t>
    </rPh>
    <phoneticPr fontId="4"/>
  </si>
  <si>
    <t xml:space="preserve">  入力例　　0</t>
    <rPh sb="2" eb="4">
      <t>ニュウリョク</t>
    </rPh>
    <rPh sb="4" eb="5">
      <t>レイ</t>
    </rPh>
    <phoneticPr fontId="4"/>
  </si>
  <si>
    <t>4/1
年齢</t>
    <rPh sb="4" eb="6">
      <t>ネンレイ</t>
    </rPh>
    <phoneticPr fontId="4"/>
  </si>
  <si>
    <t>自動入力</t>
    <rPh sb="0" eb="2">
      <t>ジドウ</t>
    </rPh>
    <rPh sb="2" eb="4">
      <t>ニュウリョク</t>
    </rPh>
    <phoneticPr fontId="4"/>
  </si>
  <si>
    <t>障がいを持つ児童の対応をするスタッフの人数</t>
    <rPh sb="0" eb="1">
      <t>ショウ</t>
    </rPh>
    <rPh sb="4" eb="5">
      <t>モ</t>
    </rPh>
    <rPh sb="6" eb="8">
      <t>ジドウ</t>
    </rPh>
    <rPh sb="9" eb="11">
      <t>タイオウ</t>
    </rPh>
    <rPh sb="19" eb="21">
      <t>ニンズウ</t>
    </rPh>
    <phoneticPr fontId="4"/>
  </si>
  <si>
    <t>３　小規模放課後児童クラブ支援（月割計算あり）　※児童数19人以下のクラブのみ</t>
    <rPh sb="2" eb="5">
      <t>ショウキボ</t>
    </rPh>
    <rPh sb="5" eb="8">
      <t>ホウカゴ</t>
    </rPh>
    <rPh sb="8" eb="10">
      <t>ジドウ</t>
    </rPh>
    <rPh sb="13" eb="15">
      <t>シエン</t>
    </rPh>
    <phoneticPr fontId="4"/>
  </si>
  <si>
    <t>正しくない場合は</t>
    <rPh sb="0" eb="1">
      <t>タダ</t>
    </rPh>
    <rPh sb="5" eb="7">
      <t>バアイ</t>
    </rPh>
    <phoneticPr fontId="4"/>
  </si>
  <si>
    <t>　　入所障がい児数</t>
    <rPh sb="2" eb="4">
      <t>ニュウショ</t>
    </rPh>
    <rPh sb="4" eb="5">
      <t>ショウ</t>
    </rPh>
    <rPh sb="7" eb="8">
      <t>ジ</t>
    </rPh>
    <rPh sb="8" eb="9">
      <t>スウ</t>
    </rPh>
    <phoneticPr fontId="4"/>
  </si>
  <si>
    <t>←ここにゼロ以外の数字が出た場合は、対象者全員分の認定書類（写し）の提出が必要です。</t>
    <rPh sb="6" eb="8">
      <t>イガイ</t>
    </rPh>
    <rPh sb="9" eb="11">
      <t>スウジ</t>
    </rPh>
    <rPh sb="12" eb="13">
      <t>デ</t>
    </rPh>
    <rPh sb="14" eb="16">
      <t>バアイ</t>
    </rPh>
    <rPh sb="18" eb="21">
      <t>タイショウシャ</t>
    </rPh>
    <rPh sb="21" eb="23">
      <t>ゼンイン</t>
    </rPh>
    <rPh sb="23" eb="24">
      <t>ブン</t>
    </rPh>
    <rPh sb="25" eb="27">
      <t>ニンテイ</t>
    </rPh>
    <rPh sb="27" eb="29">
      <t>ショルイ</t>
    </rPh>
    <rPh sb="30" eb="31">
      <t>ウツ</t>
    </rPh>
    <rPh sb="34" eb="36">
      <t>テイシュツ</t>
    </rPh>
    <rPh sb="37" eb="39">
      <t>ヒツヨウ</t>
    </rPh>
    <phoneticPr fontId="4"/>
  </si>
  <si>
    <t>１　入力内容に誤りがないか、漏れはないか。</t>
    <rPh sb="2" eb="4">
      <t>ニュウリョク</t>
    </rPh>
    <rPh sb="4" eb="6">
      <t>ナイヨウ</t>
    </rPh>
    <rPh sb="7" eb="8">
      <t>アヤマ</t>
    </rPh>
    <rPh sb="14" eb="15">
      <t>モ</t>
    </rPh>
    <phoneticPr fontId="4"/>
  </si>
  <si>
    <t>２　時間は「XX:XX」と入力しているか。</t>
    <rPh sb="2" eb="4">
      <t>ジカン</t>
    </rPh>
    <rPh sb="13" eb="15">
      <t>ニュウリョク</t>
    </rPh>
    <phoneticPr fontId="4"/>
  </si>
  <si>
    <t>３　生年月日は　西暦年月日XXXX/XX/XX　で入力しているか。</t>
    <rPh sb="2" eb="4">
      <t>セイネン</t>
    </rPh>
    <rPh sb="4" eb="6">
      <t>ガッピ</t>
    </rPh>
    <rPh sb="25" eb="27">
      <t>ニュウリョク</t>
    </rPh>
    <phoneticPr fontId="4"/>
  </si>
  <si>
    <t>４　児童数の整合性が取れているか。</t>
    <rPh sb="2" eb="4">
      <t>ジドウ</t>
    </rPh>
    <rPh sb="4" eb="5">
      <t>カズ</t>
    </rPh>
    <rPh sb="6" eb="9">
      <t>セイゴウセイ</t>
    </rPh>
    <rPh sb="10" eb="11">
      <t>ト</t>
    </rPh>
    <phoneticPr fontId="4"/>
  </si>
  <si>
    <t>入所申込児童　＝　入所児童　+　待機児童（入所要件満たす）　+　入所要件を満たさないと判断した児童　　となっているか。</t>
    <rPh sb="0" eb="2">
      <t>ニュウショ</t>
    </rPh>
    <rPh sb="2" eb="4">
      <t>モウシコミ</t>
    </rPh>
    <rPh sb="4" eb="6">
      <t>ジドウ</t>
    </rPh>
    <phoneticPr fontId="4"/>
  </si>
  <si>
    <t>←ここにゼロ以外の数字が入力されます。</t>
    <rPh sb="6" eb="8">
      <t>イガイ</t>
    </rPh>
    <rPh sb="9" eb="11">
      <t>スウジ</t>
    </rPh>
    <rPh sb="12" eb="14">
      <t>ニュウリョク</t>
    </rPh>
    <phoneticPr fontId="4"/>
  </si>
  <si>
    <t>エラーの原因として、正しく分類できていない、入力漏れ、生年月日が正しく入力されていない、などが考えられます。</t>
    <rPh sb="4" eb="6">
      <t>ゲンイン</t>
    </rPh>
    <rPh sb="10" eb="11">
      <t>タダ</t>
    </rPh>
    <rPh sb="13" eb="15">
      <t>ブンルイ</t>
    </rPh>
    <rPh sb="22" eb="24">
      <t>ニュウリョク</t>
    </rPh>
    <rPh sb="24" eb="25">
      <t>モ</t>
    </rPh>
    <rPh sb="27" eb="29">
      <t>セイネン</t>
    </rPh>
    <rPh sb="29" eb="31">
      <t>ガッピ</t>
    </rPh>
    <rPh sb="32" eb="33">
      <t>タダ</t>
    </rPh>
    <rPh sb="35" eb="37">
      <t>ニュウリョク</t>
    </rPh>
    <rPh sb="47" eb="48">
      <t>カンガ</t>
    </rPh>
    <phoneticPr fontId="4"/>
  </si>
  <si>
    <t>５　運営する他の単位のクラブとの重複がないか（児童、スタッフ、加算分）。</t>
    <rPh sb="2" eb="4">
      <t>ウンエイ</t>
    </rPh>
    <rPh sb="6" eb="7">
      <t>ホカ</t>
    </rPh>
    <rPh sb="8" eb="10">
      <t>タンイ</t>
    </rPh>
    <rPh sb="16" eb="18">
      <t>チョウフク</t>
    </rPh>
    <rPh sb="23" eb="25">
      <t>ジドウ</t>
    </rPh>
    <rPh sb="31" eb="33">
      <t>カサン</t>
    </rPh>
    <rPh sb="33" eb="34">
      <t>ブン</t>
    </rPh>
    <phoneticPr fontId="4"/>
  </si>
  <si>
    <t>６　障がいがある児童に関して、認定書類（手帳、診断書、特別支援学級在籍証明、障がい福祉サービス受給者証等）の写しを準備する。</t>
    <rPh sb="2" eb="3">
      <t>ショウ</t>
    </rPh>
    <rPh sb="8" eb="10">
      <t>ジドウ</t>
    </rPh>
    <rPh sb="11" eb="12">
      <t>カン</t>
    </rPh>
    <rPh sb="57" eb="59">
      <t>ジュンビ</t>
    </rPh>
    <phoneticPr fontId="4"/>
  </si>
  <si>
    <t>【　入力チェック　】</t>
    <rPh sb="2" eb="4">
      <t>ニュウリョク</t>
    </rPh>
    <phoneticPr fontId="4"/>
  </si>
  <si>
    <t>↑使う場合は項目を選択</t>
    <rPh sb="1" eb="2">
      <t>ツカ</t>
    </rPh>
    <rPh sb="3" eb="5">
      <t>バアイ</t>
    </rPh>
    <rPh sb="6" eb="8">
      <t>コウモク</t>
    </rPh>
    <rPh sb="9" eb="11">
      <t>センタク</t>
    </rPh>
    <phoneticPr fontId="4"/>
  </si>
  <si>
    <t>※上限金額　</t>
    <phoneticPr fontId="4"/>
  </si>
  <si>
    <t>自動計算</t>
    <rPh sb="0" eb="2">
      <t>ジドウ</t>
    </rPh>
    <rPh sb="2" eb="4">
      <t>ケイサン</t>
    </rPh>
    <phoneticPr fontId="4"/>
  </si>
  <si>
    <t>別紙様式の「放課後児童支援員等処遇改善事業（月額9,000円相当賃金改善）賃金改善計画書」及び</t>
    <rPh sb="0" eb="2">
      <t>ベッシ</t>
    </rPh>
    <rPh sb="2" eb="4">
      <t>ヨウシキ</t>
    </rPh>
    <rPh sb="45" eb="46">
      <t>オヨ</t>
    </rPh>
    <phoneticPr fontId="4"/>
  </si>
  <si>
    <t>「賃金改善内訳（職員別内訳）」の提出が必要です（補助基準単価には法定福利費事業主負担分を含む）。</t>
    <rPh sb="16" eb="18">
      <t>テイシュツ</t>
    </rPh>
    <rPh sb="19" eb="21">
      <t>ヒツヨウ</t>
    </rPh>
    <rPh sb="24" eb="26">
      <t>ホジョ</t>
    </rPh>
    <rPh sb="26" eb="28">
      <t>キジュン</t>
    </rPh>
    <rPh sb="28" eb="30">
      <t>タンカ</t>
    </rPh>
    <rPh sb="32" eb="34">
      <t>ホウテイ</t>
    </rPh>
    <rPh sb="34" eb="36">
      <t>フクリ</t>
    </rPh>
    <rPh sb="36" eb="37">
      <t>ヒ</t>
    </rPh>
    <rPh sb="37" eb="40">
      <t>ジギョウヌシ</t>
    </rPh>
    <rPh sb="40" eb="42">
      <t>フタン</t>
    </rPh>
    <rPh sb="42" eb="43">
      <t>ブン</t>
    </rPh>
    <rPh sb="44" eb="45">
      <t>フク</t>
    </rPh>
    <phoneticPr fontId="4"/>
  </si>
  <si>
    <t>←自動計算</t>
    <rPh sb="1" eb="3">
      <t>ジドウ</t>
    </rPh>
    <rPh sb="3" eb="5">
      <t>ケイサン</t>
    </rPh>
    <phoneticPr fontId="4"/>
  </si>
  <si>
    <t>　例：12：00～18：45　→　0.75　と手入力</t>
    <phoneticPr fontId="4"/>
  </si>
  <si>
    <t>　例：○○第一放課後児童クラブ</t>
    <rPh sb="1" eb="2">
      <t>レイ</t>
    </rPh>
    <rPh sb="5" eb="7">
      <t>ダイイチ</t>
    </rPh>
    <rPh sb="7" eb="10">
      <t>ホウカゴ</t>
    </rPh>
    <rPh sb="10" eb="12">
      <t>ジドウ</t>
    </rPh>
    <phoneticPr fontId="5"/>
  </si>
  <si>
    <t>①基本額は、入力した児童数から児童計算されます。</t>
    <rPh sb="1" eb="3">
      <t>キホン</t>
    </rPh>
    <rPh sb="3" eb="4">
      <t>ガク</t>
    </rPh>
    <rPh sb="6" eb="8">
      <t>ニュウリョク</t>
    </rPh>
    <rPh sb="10" eb="12">
      <t>ジドウ</t>
    </rPh>
    <rPh sb="12" eb="13">
      <t>スウ</t>
    </rPh>
    <rPh sb="15" eb="17">
      <t>ジドウ</t>
    </rPh>
    <rPh sb="17" eb="19">
      <t>ケイサン</t>
    </rPh>
    <phoneticPr fontId="5"/>
  </si>
  <si>
    <t>②日額加算は、開設日数から児童計算されます。</t>
    <rPh sb="1" eb="3">
      <t>ニチガク</t>
    </rPh>
    <rPh sb="3" eb="5">
      <t>カサン</t>
    </rPh>
    <rPh sb="7" eb="9">
      <t>カイセツ</t>
    </rPh>
    <rPh sb="9" eb="11">
      <t>ニッスウ</t>
    </rPh>
    <rPh sb="13" eb="15">
      <t>ジドウ</t>
    </rPh>
    <rPh sb="15" eb="17">
      <t>ケイサン</t>
    </rPh>
    <phoneticPr fontId="5"/>
  </si>
  <si>
    <t>　実施額を右に入力してください　→</t>
    <rPh sb="1" eb="3">
      <t>ジッシ</t>
    </rPh>
    <rPh sb="3" eb="4">
      <t>ガク</t>
    </rPh>
    <rPh sb="5" eb="6">
      <t>ミギ</t>
    </rPh>
    <rPh sb="7" eb="9">
      <t>ニュウリョク</t>
    </rPh>
    <phoneticPr fontId="5"/>
  </si>
  <si>
    <t xml:space="preserve">       ⇒障がい児人数</t>
    <rPh sb="8" eb="9">
      <t>ショウ</t>
    </rPh>
    <rPh sb="11" eb="12">
      <t>ジ</t>
    </rPh>
    <rPh sb="12" eb="14">
      <t>ニンズウ</t>
    </rPh>
    <phoneticPr fontId="4"/>
  </si>
  <si>
    <t xml:space="preserve">       ⇒スタッフ</t>
    <phoneticPr fontId="4"/>
  </si>
  <si>
    <t>障がい児受入加算を実施する場合は、「要」を選択</t>
    <phoneticPr fontId="4"/>
  </si>
  <si>
    <t>※上限額で自動入力されるため要確認</t>
    <rPh sb="1" eb="4">
      <t>ジョウゲンガク</t>
    </rPh>
    <rPh sb="5" eb="7">
      <t>ジドウ</t>
    </rPh>
    <rPh sb="7" eb="9">
      <t>ニュウリョク</t>
    </rPh>
    <rPh sb="14" eb="15">
      <t>ヨウ</t>
    </rPh>
    <rPh sb="15" eb="17">
      <t>カクニン</t>
    </rPh>
    <phoneticPr fontId="4"/>
  </si>
  <si>
    <t>５　放課後児童クラブ育成支援体制強化事業（月割計算あり）</t>
    <rPh sb="2" eb="5">
      <t>ホウカゴ</t>
    </rPh>
    <rPh sb="5" eb="7">
      <t>ジドウ</t>
    </rPh>
    <rPh sb="10" eb="12">
      <t>イクセイ</t>
    </rPh>
    <rPh sb="12" eb="14">
      <t>シエン</t>
    </rPh>
    <rPh sb="14" eb="16">
      <t>タイセイ</t>
    </rPh>
    <rPh sb="16" eb="18">
      <t>キョウカ</t>
    </rPh>
    <rPh sb="18" eb="20">
      <t>ジギョウ</t>
    </rPh>
    <rPh sb="21" eb="23">
      <t>ツキワリ</t>
    </rPh>
    <rPh sb="23" eb="25">
      <t>ケイサン</t>
    </rPh>
    <phoneticPr fontId="4"/>
  </si>
  <si>
    <r>
      <t>⑧キャリアアップ処遇改善を</t>
    </r>
    <r>
      <rPr>
        <b/>
        <sz val="10"/>
        <rFont val="HGｺﾞｼｯｸM"/>
        <family val="3"/>
        <charset val="128"/>
      </rPr>
      <t>満額で実施しない場合</t>
    </r>
    <r>
      <rPr>
        <sz val="10"/>
        <rFont val="HGｺﾞｼｯｸM"/>
        <family val="3"/>
        <charset val="128"/>
      </rPr>
      <t>は，</t>
    </r>
    <rPh sb="13" eb="15">
      <t>マンガク</t>
    </rPh>
    <rPh sb="16" eb="18">
      <t>ジッシ</t>
    </rPh>
    <rPh sb="21" eb="23">
      <t>バアイ</t>
    </rPh>
    <phoneticPr fontId="5"/>
  </si>
  <si>
    <t>※提出前に、必ず委託料の確認をしてください。</t>
    <rPh sb="1" eb="3">
      <t>テイシュツ</t>
    </rPh>
    <rPh sb="3" eb="4">
      <t>マエ</t>
    </rPh>
    <rPh sb="6" eb="7">
      <t>カナラ</t>
    </rPh>
    <rPh sb="8" eb="11">
      <t>イタクリョウ</t>
    </rPh>
    <rPh sb="12" eb="14">
      <t>カクニン</t>
    </rPh>
    <phoneticPr fontId="4"/>
  </si>
  <si>
    <t>　例：2</t>
    <rPh sb="1" eb="2">
      <t>レイ</t>
    </rPh>
    <phoneticPr fontId="5"/>
  </si>
  <si>
    <t>処遇（１）または処遇（２）を選択し、入力シート３の職員氏名を入力</t>
    <rPh sb="0" eb="2">
      <t>ショグウ</t>
    </rPh>
    <rPh sb="8" eb="10">
      <t>ショグウ</t>
    </rPh>
    <rPh sb="14" eb="16">
      <t>センタク</t>
    </rPh>
    <rPh sb="18" eb="20">
      <t>ニュウリョク</t>
    </rPh>
    <rPh sb="25" eb="27">
      <t>ショクイン</t>
    </rPh>
    <rPh sb="27" eb="29">
      <t>シメイ</t>
    </rPh>
    <rPh sb="30" eb="32">
      <t>ニュウリョク</t>
    </rPh>
    <phoneticPr fontId="4"/>
  </si>
  <si>
    <t xml:space="preserve"> ↓専門的知識を有するスタッフの人数</t>
    <rPh sb="2" eb="4">
      <t>センモン</t>
    </rPh>
    <rPh sb="4" eb="5">
      <t>テキ</t>
    </rPh>
    <rPh sb="5" eb="7">
      <t>チシキ</t>
    </rPh>
    <rPh sb="8" eb="9">
      <t>ユウ</t>
    </rPh>
    <rPh sb="16" eb="18">
      <t>ニンズウ</t>
    </rPh>
    <phoneticPr fontId="4"/>
  </si>
  <si>
    <r>
      <t>(1) 電子媒体（このエクセルファイルです）　</t>
    </r>
    <r>
      <rPr>
        <b/>
        <sz val="11"/>
        <color rgb="FFFF0000"/>
        <rFont val="游ゴシック"/>
        <family val="3"/>
        <charset val="128"/>
        <scheme val="minor"/>
      </rPr>
      <t>令和６年３月25日（月）</t>
    </r>
    <r>
      <rPr>
        <sz val="11"/>
        <color theme="1"/>
        <rFont val="游ゴシック"/>
        <family val="2"/>
        <scheme val="minor"/>
      </rPr>
      <t>　</t>
    </r>
    <rPh sb="33" eb="34">
      <t>ツキ</t>
    </rPh>
    <phoneticPr fontId="4"/>
  </si>
  <si>
    <r>
      <t xml:space="preserve">(2) 紙 媒 体　　　　　　　　　　　　　　　 </t>
    </r>
    <r>
      <rPr>
        <b/>
        <sz val="11"/>
        <color rgb="FFFF0000"/>
        <rFont val="游ゴシック"/>
        <family val="3"/>
        <charset val="128"/>
        <scheme val="minor"/>
      </rPr>
      <t>令和６年４月1日（月）</t>
    </r>
    <r>
      <rPr>
        <sz val="11"/>
        <color theme="1"/>
        <rFont val="游ゴシック"/>
        <family val="2"/>
        <scheme val="minor"/>
      </rPr>
      <t>　　</t>
    </r>
    <rPh sb="34" eb="35">
      <t>ツキ</t>
    </rPh>
    <phoneticPr fontId="4"/>
  </si>
  <si>
    <t>障害児受け入れのため職員の加配を行う場合その人数</t>
    <rPh sb="0" eb="2">
      <t>ショウガイ</t>
    </rPh>
    <rPh sb="2" eb="3">
      <t>ジ</t>
    </rPh>
    <rPh sb="3" eb="4">
      <t>ウ</t>
    </rPh>
    <rPh sb="5" eb="6">
      <t>イ</t>
    </rPh>
    <rPh sb="10" eb="12">
      <t>ショクイン</t>
    </rPh>
    <rPh sb="13" eb="15">
      <t>カハイ</t>
    </rPh>
    <rPh sb="16" eb="17">
      <t>オコナ</t>
    </rPh>
    <rPh sb="18" eb="20">
      <t>バアイ</t>
    </rPh>
    <rPh sb="22" eb="24">
      <t>ニンズウ</t>
    </rPh>
    <phoneticPr fontId="4"/>
  </si>
  <si>
    <t>一行で簡潔に入力願います</t>
    <rPh sb="0" eb="2">
      <t>イチギョウ</t>
    </rPh>
    <rPh sb="3" eb="5">
      <t>カンケツ</t>
    </rPh>
    <rPh sb="6" eb="8">
      <t>ニュウリョク</t>
    </rPh>
    <rPh sb="8" eb="9">
      <t>ネガ</t>
    </rPh>
    <phoneticPr fontId="4"/>
  </si>
  <si>
    <t>待機児童の場合、待機となった理由</t>
    <rPh sb="0" eb="2">
      <t>タイキ</t>
    </rPh>
    <rPh sb="2" eb="4">
      <t>ジドウ</t>
    </rPh>
    <rPh sb="5" eb="7">
      <t>バアイ</t>
    </rPh>
    <rPh sb="8" eb="10">
      <t>タイキ</t>
    </rPh>
    <rPh sb="14" eb="16">
      <t>リユウ</t>
    </rPh>
    <phoneticPr fontId="4"/>
  </si>
  <si>
    <t>特記事項があれば入力願います</t>
    <rPh sb="0" eb="2">
      <t>トッキ</t>
    </rPh>
    <rPh sb="2" eb="4">
      <t>ジコウ</t>
    </rPh>
    <rPh sb="8" eb="10">
      <t>ニュウリョク</t>
    </rPh>
    <rPh sb="10" eb="11">
      <t>ネガ</t>
    </rPh>
    <phoneticPr fontId="4"/>
  </si>
  <si>
    <r>
      <t xml:space="preserve">※ </t>
    </r>
    <r>
      <rPr>
        <b/>
        <sz val="10"/>
        <rFont val="HGｺﾞｼｯｸM"/>
        <family val="3"/>
        <charset val="128"/>
      </rPr>
      <t>平日の開始時間が13時より前の場合</t>
    </r>
    <r>
      <rPr>
        <sz val="10"/>
        <rFont val="HGｺﾞｼｯｸM"/>
        <family val="3"/>
        <charset val="128"/>
      </rPr>
      <t>は、自動計算され</t>
    </r>
    <rPh sb="2" eb="4">
      <t>ヘイジツ</t>
    </rPh>
    <rPh sb="5" eb="7">
      <t>カイシ</t>
    </rPh>
    <rPh sb="7" eb="9">
      <t>ジカン</t>
    </rPh>
    <rPh sb="12" eb="13">
      <t>ジ</t>
    </rPh>
    <rPh sb="15" eb="16">
      <t>マエ</t>
    </rPh>
    <rPh sb="17" eb="19">
      <t>バアイ</t>
    </rPh>
    <rPh sb="21" eb="23">
      <t>ジドウ</t>
    </rPh>
    <rPh sb="23" eb="25">
      <t>ケイサン</t>
    </rPh>
    <phoneticPr fontId="5"/>
  </si>
  <si>
    <r>
      <t>　ませんので</t>
    </r>
    <r>
      <rPr>
        <b/>
        <sz val="10"/>
        <rFont val="HGｺﾞｼｯｸM"/>
        <family val="3"/>
        <charset val="128"/>
      </rPr>
      <t>直接入力</t>
    </r>
    <r>
      <rPr>
        <sz val="10"/>
        <rFont val="HGｺﾞｼｯｸM"/>
        <family val="3"/>
        <charset val="128"/>
      </rPr>
      <t>してください。</t>
    </r>
    <rPh sb="6" eb="8">
      <t>チョクセツ</t>
    </rPh>
    <phoneticPr fontId="5"/>
  </si>
  <si>
    <r>
      <t>⑨クラブ育成支援体制強化を</t>
    </r>
    <r>
      <rPr>
        <b/>
        <sz val="10"/>
        <rFont val="HGｺﾞｼｯｸM"/>
        <family val="3"/>
        <charset val="128"/>
      </rPr>
      <t>満額で実施しない場合</t>
    </r>
    <r>
      <rPr>
        <sz val="10"/>
        <rFont val="HGｺﾞｼｯｸM"/>
        <family val="3"/>
        <charset val="128"/>
      </rPr>
      <t>は，</t>
    </r>
    <rPh sb="4" eb="6">
      <t>イクセイ</t>
    </rPh>
    <rPh sb="6" eb="8">
      <t>シエン</t>
    </rPh>
    <rPh sb="8" eb="10">
      <t>タイセイ</t>
    </rPh>
    <rPh sb="10" eb="12">
      <t>キョウカ</t>
    </rPh>
    <rPh sb="13" eb="15">
      <t>マンガク</t>
    </rPh>
    <rPh sb="16" eb="18">
      <t>ジッシ</t>
    </rPh>
    <rPh sb="21" eb="23">
      <t>バアイ</t>
    </rPh>
    <phoneticPr fontId="5"/>
  </si>
  <si>
    <r>
      <t>　　　</t>
    </r>
    <r>
      <rPr>
        <b/>
        <sz val="11"/>
        <color rgb="FFFF0000"/>
        <rFont val="游ゴシック"/>
        <family val="3"/>
        <charset val="128"/>
        <scheme val="minor"/>
      </rPr>
      <t>※上限額 919,000円</t>
    </r>
    <rPh sb="6" eb="7">
      <t>ガク</t>
    </rPh>
    <phoneticPr fontId="4"/>
  </si>
  <si>
    <t>※積算根拠を任意様式により提出願います。</t>
    <phoneticPr fontId="4"/>
  </si>
  <si>
    <t>←満額で実施しない場合（複数クラブで実施など）は</t>
    <phoneticPr fontId="4"/>
  </si>
  <si>
    <t>　実際の金額をここに直接入力</t>
    <rPh sb="1" eb="3">
      <t>ジッサイ</t>
    </rPh>
    <rPh sb="4" eb="6">
      <t>キンガク</t>
    </rPh>
    <phoneticPr fontId="4"/>
  </si>
  <si>
    <r>
      <t>要を選択すると満額が自動入力されるが、</t>
    </r>
    <r>
      <rPr>
        <sz val="11"/>
        <color rgb="FFFF0000"/>
        <rFont val="游ゴシック"/>
        <family val="3"/>
        <charset val="128"/>
        <scheme val="minor"/>
      </rPr>
      <t>月割りの場合は手動で金額を直接入力</t>
    </r>
    <rPh sb="0" eb="1">
      <t>ヨウ</t>
    </rPh>
    <rPh sb="2" eb="4">
      <t>センタク</t>
    </rPh>
    <rPh sb="7" eb="9">
      <t>マンガク</t>
    </rPh>
    <rPh sb="10" eb="12">
      <t>ジドウ</t>
    </rPh>
    <rPh sb="12" eb="14">
      <t>ニュウリョク</t>
    </rPh>
    <rPh sb="19" eb="21">
      <t>ツキワ</t>
    </rPh>
    <rPh sb="23" eb="25">
      <t>バアイ</t>
    </rPh>
    <rPh sb="26" eb="28">
      <t>シュドウ</t>
    </rPh>
    <rPh sb="29" eb="31">
      <t>キンガク</t>
    </rPh>
    <rPh sb="32" eb="34">
      <t>チョクセツ</t>
    </rPh>
    <rPh sb="34" eb="36">
      <t>ニュウリョク</t>
    </rPh>
    <phoneticPr fontId="4"/>
  </si>
  <si>
    <t>※入所している障害児が１人以上いること</t>
    <phoneticPr fontId="4"/>
  </si>
  <si>
    <r>
      <t>職員の名前（専門知識有に限る）を入力して、</t>
    </r>
    <r>
      <rPr>
        <sz val="11"/>
        <color rgb="FFFF0000"/>
        <rFont val="游ゴシック"/>
        <family val="3"/>
        <charset val="128"/>
        <scheme val="minor"/>
      </rPr>
      <t>右上の表から該当する金額を直接入力</t>
    </r>
    <r>
      <rPr>
        <sz val="11"/>
        <color theme="1"/>
        <rFont val="游ゴシック"/>
        <family val="2"/>
        <scheme val="minor"/>
      </rPr>
      <t/>
    </r>
    <rPh sb="0" eb="2">
      <t>ショクイン</t>
    </rPh>
    <rPh sb="3" eb="5">
      <t>ナマエ</t>
    </rPh>
    <rPh sb="6" eb="8">
      <t>センモン</t>
    </rPh>
    <rPh sb="8" eb="10">
      <t>チシキ</t>
    </rPh>
    <rPh sb="10" eb="11">
      <t>アリ</t>
    </rPh>
    <rPh sb="12" eb="13">
      <t>カギ</t>
    </rPh>
    <rPh sb="16" eb="18">
      <t>ニュウリョク</t>
    </rPh>
    <rPh sb="21" eb="22">
      <t>ミギ</t>
    </rPh>
    <rPh sb="22" eb="23">
      <t>ウエ</t>
    </rPh>
    <rPh sb="24" eb="25">
      <t>ヒョウ</t>
    </rPh>
    <rPh sb="27" eb="29">
      <t>ガイトウ</t>
    </rPh>
    <rPh sb="31" eb="33">
      <t>キンガク</t>
    </rPh>
    <rPh sb="34" eb="36">
      <t>チョクセツ</t>
    </rPh>
    <rPh sb="36" eb="38">
      <t>ニュウリョク</t>
    </rPh>
    <phoneticPr fontId="4"/>
  </si>
  <si>
    <t>月割りの場合も計算した金額を直接入力</t>
    <phoneticPr fontId="4"/>
  </si>
  <si>
    <t>←</t>
    <phoneticPr fontId="4"/>
  </si>
  <si>
    <r>
      <t>　</t>
    </r>
    <r>
      <rPr>
        <b/>
        <sz val="11"/>
        <rFont val="游ゴシック"/>
        <family val="3"/>
        <charset val="128"/>
        <scheme val="minor"/>
      </rPr>
      <t>※別途、指定様式を作成して提出願います。</t>
    </r>
    <rPh sb="2" eb="4">
      <t>ベット</t>
    </rPh>
    <rPh sb="5" eb="7">
      <t>シテイ</t>
    </rPh>
    <rPh sb="7" eb="9">
      <t>ヨウシキ</t>
    </rPh>
    <rPh sb="10" eb="12">
      <t>サクセイ</t>
    </rPh>
    <rPh sb="14" eb="16">
      <t>テイシュツ</t>
    </rPh>
    <rPh sb="16" eb="17">
      <t>ネガ</t>
    </rPh>
    <phoneticPr fontId="4"/>
  </si>
  <si>
    <r>
      <t>　→　④　③で入力した</t>
    </r>
    <r>
      <rPr>
        <sz val="11"/>
        <rFont val="游ゴシック"/>
        <family val="3"/>
        <charset val="128"/>
        <scheme val="minor"/>
      </rPr>
      <t>金額を</t>
    </r>
    <r>
      <rPr>
        <sz val="11"/>
        <color rgb="FFFF0000"/>
        <rFont val="游ゴシック"/>
        <family val="3"/>
        <charset val="128"/>
        <scheme val="minor"/>
      </rPr>
      <t>【様式２⑧】右側の　　　　にも直接入力</t>
    </r>
    <rPh sb="7" eb="9">
      <t>ニュウリョク</t>
    </rPh>
    <rPh sb="15" eb="17">
      <t>ヨウシキ</t>
    </rPh>
    <rPh sb="20" eb="22">
      <t>ミギガワ</t>
    </rPh>
    <phoneticPr fontId="4"/>
  </si>
  <si>
    <t>　①　該当する箇所に職員の氏名を入力</t>
    <rPh sb="3" eb="5">
      <t>ガイトウ</t>
    </rPh>
    <rPh sb="7" eb="9">
      <t>カショ</t>
    </rPh>
    <rPh sb="10" eb="12">
      <t>ショクイン</t>
    </rPh>
    <rPh sb="13" eb="15">
      <t>シメイ</t>
    </rPh>
    <rPh sb="16" eb="18">
      <t>ニュウリョク</t>
    </rPh>
    <phoneticPr fontId="4"/>
  </si>
  <si>
    <r>
      <t>　②　下表の該当する箇所に</t>
    </r>
    <r>
      <rPr>
        <sz val="11"/>
        <color rgb="FFFF0000"/>
        <rFont val="游ゴシック"/>
        <family val="3"/>
        <charset val="128"/>
        <scheme val="minor"/>
      </rPr>
      <t>人数を直接入力</t>
    </r>
    <rPh sb="6" eb="8">
      <t>ガイトウ</t>
    </rPh>
    <rPh sb="10" eb="12">
      <t>カショ</t>
    </rPh>
    <phoneticPr fontId="4"/>
  </si>
  <si>
    <r>
      <t>　③　自動計算された</t>
    </r>
    <r>
      <rPr>
        <sz val="11"/>
        <color rgb="FFFF0000"/>
        <rFont val="游ゴシック"/>
        <family val="3"/>
        <charset val="128"/>
        <scheme val="minor"/>
      </rPr>
      <t>金額を直接入力</t>
    </r>
    <r>
      <rPr>
        <sz val="11"/>
        <color theme="1"/>
        <rFont val="游ゴシック"/>
        <family val="2"/>
        <scheme val="minor"/>
      </rPr>
      <t>してください。</t>
    </r>
    <phoneticPr fontId="4"/>
  </si>
  <si>
    <t>①　入力シート３で●を付けた該当する事務員等の氏名を入力</t>
    <rPh sb="2" eb="4">
      <t>ニュウリョク</t>
    </rPh>
    <rPh sb="11" eb="12">
      <t>ツ</t>
    </rPh>
    <rPh sb="14" eb="16">
      <t>ガイトウ</t>
    </rPh>
    <rPh sb="18" eb="20">
      <t>ジム</t>
    </rPh>
    <rPh sb="20" eb="21">
      <t>イン</t>
    </rPh>
    <rPh sb="21" eb="22">
      <t>ナド</t>
    </rPh>
    <rPh sb="23" eb="25">
      <t>シメイ</t>
    </rPh>
    <rPh sb="26" eb="28">
      <t>ニュウリョク</t>
    </rPh>
    <phoneticPr fontId="4"/>
  </si>
  <si>
    <r>
      <t>②　満額で実施しない場合、実際に使用する金額を</t>
    </r>
    <r>
      <rPr>
        <sz val="11"/>
        <color rgb="FFFF0000"/>
        <rFont val="游ゴシック"/>
        <family val="3"/>
        <charset val="128"/>
        <scheme val="minor"/>
      </rPr>
      <t>【様式２⑨】右側の　　　　に直接入力</t>
    </r>
    <rPh sb="2" eb="4">
      <t>マンガク</t>
    </rPh>
    <rPh sb="5" eb="7">
      <t>ジッシ</t>
    </rPh>
    <rPh sb="10" eb="12">
      <t>バアイ</t>
    </rPh>
    <rPh sb="13" eb="15">
      <t>ジッサイ</t>
    </rPh>
    <rPh sb="16" eb="18">
      <t>シヨウ</t>
    </rPh>
    <rPh sb="29" eb="31">
      <t>ミギガワ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</si>
</sst>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 "/>
    <numFmt numFmtId="178" formatCode="0_ "/>
    <numFmt numFmtId="179" formatCode="&quot;(&quot;###&quot;)&quot;"/>
    <numFmt numFmtId="180" formatCode="0_);[Red]\(0\)"/>
    <numFmt numFmtId="181" formatCode="yyyy/m/d;@"/>
    <numFmt numFmtId="182" formatCode="[$-F400]h:mm:ss\ AM/PM"/>
    <numFmt numFmtId="183" formatCode="h:mm;@"/>
    <numFmt numFmtId="184" formatCode="#,##0_);[Red]\(#,##0\)"/>
    <numFmt numFmtId="185" formatCode="#,##0.0_ "/>
    <numFmt numFmtId="186" formatCode="General\ &quot;人&quot;"/>
  </numFmts>
  <fonts count="56" x14ac:knownFonts="1">
    <font>
      <sz val="11"/>
      <color theme="1"/>
      <name val="游ゴシック"/>
      <family val="2"/>
      <scheme val="minor"/>
    </font>
    <font>
      <sz val="11"/>
      <color theme="1"/>
      <name val="游ゴシック"/>
      <family val="2"/>
      <scheme val="minor"/>
    </font>
    <font>
      <sz val="11"/>
      <name val="ＭＳ Ｐゴシック"/>
      <family val="3"/>
      <charset val="128"/>
    </font>
    <font>
      <sz val="11"/>
      <name val="Meiryo UI"/>
      <family val="3"/>
      <charset val="128"/>
    </font>
    <font>
      <sz val="6"/>
      <name val="游ゴシック"/>
      <family val="3"/>
      <charset val="128"/>
      <scheme val="minor"/>
    </font>
    <font>
      <sz val="6"/>
      <name val="ＭＳ Ｐゴシック"/>
      <family val="3"/>
      <charset val="128"/>
    </font>
    <font>
      <sz val="14"/>
      <name val="Meiryo UI"/>
      <family val="3"/>
      <charset val="128"/>
    </font>
    <font>
      <sz val="10"/>
      <name val="Meiryo UI"/>
      <family val="3"/>
      <charset val="128"/>
    </font>
    <font>
      <sz val="10"/>
      <name val="HGｺﾞｼｯｸM"/>
      <family val="3"/>
      <charset val="128"/>
    </font>
    <font>
      <sz val="9"/>
      <name val="HGｺﾞｼｯｸM"/>
      <family val="3"/>
      <charset val="128"/>
    </font>
    <font>
      <sz val="8"/>
      <name val="HGｺﾞｼｯｸM"/>
      <family val="3"/>
      <charset val="128"/>
    </font>
    <font>
      <b/>
      <sz val="10"/>
      <name val="HGｺﾞｼｯｸM"/>
      <family val="3"/>
      <charset val="128"/>
    </font>
    <font>
      <u/>
      <sz val="11"/>
      <name val="ＭＳ Ｐ明朝"/>
      <family val="1"/>
      <charset val="128"/>
    </font>
    <font>
      <sz val="10"/>
      <color rgb="FFFF0000"/>
      <name val="HGｺﾞｼｯｸM"/>
      <family val="3"/>
      <charset val="128"/>
    </font>
    <font>
      <b/>
      <sz val="14"/>
      <name val="HGｺﾞｼｯｸM"/>
      <family val="3"/>
      <charset val="128"/>
    </font>
    <font>
      <sz val="6"/>
      <name val="HGｺﾞｼｯｸM"/>
      <family val="3"/>
      <charset val="128"/>
    </font>
    <font>
      <b/>
      <sz val="16"/>
      <name val="HGｺﾞｼｯｸM"/>
      <family val="3"/>
      <charset val="128"/>
    </font>
    <font>
      <sz val="9"/>
      <color theme="1"/>
      <name val="HGｺﾞｼｯｸM"/>
      <family val="3"/>
      <charset val="128"/>
    </font>
    <font>
      <sz val="6"/>
      <name val="游ゴシック"/>
      <family val="2"/>
      <charset val="128"/>
      <scheme val="minor"/>
    </font>
    <font>
      <sz val="9"/>
      <color rgb="FFFF0000"/>
      <name val="HGｺﾞｼｯｸM"/>
      <family val="3"/>
      <charset val="128"/>
    </font>
    <font>
      <sz val="10"/>
      <color theme="1"/>
      <name val="HGｺﾞｼｯｸM"/>
      <family val="3"/>
      <charset val="128"/>
    </font>
    <font>
      <sz val="11"/>
      <name val="HGｺﾞｼｯｸM"/>
      <family val="3"/>
      <charset val="128"/>
    </font>
    <font>
      <b/>
      <sz val="12"/>
      <color theme="1"/>
      <name val="HGｺﾞｼｯｸM"/>
      <family val="3"/>
      <charset val="128"/>
    </font>
    <font>
      <b/>
      <sz val="12"/>
      <name val="HGｺﾞｼｯｸM"/>
      <family val="3"/>
      <charset val="128"/>
    </font>
    <font>
      <b/>
      <sz val="14"/>
      <name val="Meiryo UI"/>
      <family val="3"/>
      <charset val="128"/>
    </font>
    <font>
      <sz val="11"/>
      <color rgb="FFFF0000"/>
      <name val="游ゴシック"/>
      <family val="2"/>
      <scheme val="minor"/>
    </font>
    <font>
      <b/>
      <sz val="11"/>
      <color theme="1"/>
      <name val="游ゴシック"/>
      <family val="3"/>
      <charset val="128"/>
      <scheme val="minor"/>
    </font>
    <font>
      <sz val="12"/>
      <name val="HGｺﾞｼｯｸM"/>
      <family val="3"/>
      <charset val="128"/>
    </font>
    <font>
      <sz val="8"/>
      <name val="Meiryo UI"/>
      <family val="3"/>
      <charset val="128"/>
    </font>
    <font>
      <sz val="7"/>
      <name val="Meiryo UI"/>
      <family val="3"/>
      <charset val="128"/>
    </font>
    <font>
      <sz val="11"/>
      <color theme="1"/>
      <name val="游ゴシック"/>
      <family val="3"/>
      <charset val="128"/>
      <scheme val="minor"/>
    </font>
    <font>
      <b/>
      <sz val="18"/>
      <color rgb="FFFF0000"/>
      <name val="游ゴシック"/>
      <family val="3"/>
      <charset val="128"/>
      <scheme val="minor"/>
    </font>
    <font>
      <sz val="11"/>
      <color rgb="FFFF0000"/>
      <name val="游ゴシック"/>
      <family val="3"/>
      <charset val="128"/>
      <scheme val="minor"/>
    </font>
    <font>
      <sz val="11"/>
      <color rgb="FF00B050"/>
      <name val="游ゴシック"/>
      <family val="2"/>
      <scheme val="minor"/>
    </font>
    <font>
      <sz val="11"/>
      <color rgb="FF00B050"/>
      <name val="游ゴシック"/>
      <family val="3"/>
      <charset val="128"/>
      <scheme val="minor"/>
    </font>
    <font>
      <b/>
      <i/>
      <sz val="11"/>
      <color rgb="FF00B050"/>
      <name val="游ゴシック"/>
      <family val="3"/>
      <charset val="128"/>
      <scheme val="minor"/>
    </font>
    <font>
      <sz val="10"/>
      <color theme="9" tint="0.79998168889431442"/>
      <name val="HGｺﾞｼｯｸM"/>
      <family val="3"/>
      <charset val="128"/>
    </font>
    <font>
      <b/>
      <sz val="11"/>
      <color rgb="FFFF0000"/>
      <name val="游ゴシック"/>
      <family val="3"/>
      <charset val="128"/>
      <scheme val="minor"/>
    </font>
    <font>
      <sz val="16"/>
      <color theme="1"/>
      <name val="游ゴシック"/>
      <family val="2"/>
      <scheme val="minor"/>
    </font>
    <font>
      <sz val="16"/>
      <color theme="4" tint="-0.499984740745262"/>
      <name val="HGP創英角ｺﾞｼｯｸUB"/>
      <family val="3"/>
      <charset val="128"/>
    </font>
    <font>
      <u/>
      <sz val="11"/>
      <color theme="10"/>
      <name val="游ゴシック"/>
      <family val="2"/>
      <scheme val="minor"/>
    </font>
    <font>
      <b/>
      <u/>
      <sz val="11"/>
      <color theme="10"/>
      <name val="游ゴシック"/>
      <family val="3"/>
      <charset val="128"/>
      <scheme val="minor"/>
    </font>
    <font>
      <b/>
      <sz val="16"/>
      <color theme="1"/>
      <name val="游ゴシック"/>
      <family val="3"/>
      <charset val="128"/>
      <scheme val="minor"/>
    </font>
    <font>
      <sz val="8"/>
      <color theme="1"/>
      <name val="游ゴシック"/>
      <family val="2"/>
      <scheme val="minor"/>
    </font>
    <font>
      <sz val="7"/>
      <color rgb="FFFF0000"/>
      <name val="Meiryo UI"/>
      <family val="3"/>
      <charset val="128"/>
    </font>
    <font>
      <b/>
      <sz val="11"/>
      <name val="游ゴシック"/>
      <family val="2"/>
      <scheme val="minor"/>
    </font>
    <font>
      <b/>
      <sz val="11"/>
      <name val="Meiryo UI"/>
      <family val="3"/>
      <charset val="128"/>
    </font>
    <font>
      <sz val="11"/>
      <name val="游ゴシック"/>
      <family val="3"/>
      <charset val="128"/>
      <scheme val="minor"/>
    </font>
    <font>
      <b/>
      <sz val="8"/>
      <color indexed="8"/>
      <name val="ＭＳ Ｐ明朝"/>
      <family val="1"/>
      <charset val="128"/>
    </font>
    <font>
      <sz val="6"/>
      <name val="ＭＳ 明朝"/>
      <family val="1"/>
      <charset val="128"/>
    </font>
    <font>
      <sz val="8"/>
      <color indexed="8"/>
      <name val="ＭＳ ゴシック"/>
      <family val="3"/>
      <charset val="128"/>
    </font>
    <font>
      <sz val="8"/>
      <color theme="1"/>
      <name val="ＭＳ ゴシック"/>
      <family val="3"/>
      <charset val="128"/>
    </font>
    <font>
      <sz val="8"/>
      <name val="ＭＳ ゴシック"/>
      <family val="3"/>
      <charset val="128"/>
    </font>
    <font>
      <b/>
      <sz val="11"/>
      <name val="游ゴシック"/>
      <family val="3"/>
      <charset val="128"/>
      <scheme val="minor"/>
    </font>
    <font>
      <b/>
      <sz val="14"/>
      <color theme="1"/>
      <name val="游ゴシック"/>
      <family val="3"/>
      <charset val="128"/>
      <scheme val="minor"/>
    </font>
    <font>
      <sz val="12"/>
      <color theme="4" tint="-0.499984740745262"/>
      <name val="HGP創英角ｺﾞｼｯｸUB"/>
      <family val="3"/>
      <charset val="128"/>
    </font>
  </fonts>
  <fills count="11">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s>
  <cellStyleXfs count="8">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40" fillId="0" borderId="0" applyNumberFormat="0" applyFill="0" applyBorder="0" applyAlignment="0" applyProtection="0"/>
  </cellStyleXfs>
  <cellXfs count="472">
    <xf numFmtId="0" fontId="0" fillId="0" borderId="0" xfId="0"/>
    <xf numFmtId="0" fontId="3" fillId="0" borderId="0" xfId="1" applyFont="1">
      <alignment vertical="center"/>
    </xf>
    <xf numFmtId="0" fontId="3" fillId="0" borderId="1" xfId="1" applyFont="1" applyBorder="1">
      <alignment vertical="center"/>
    </xf>
    <xf numFmtId="0" fontId="3" fillId="0" borderId="2" xfId="1" applyFont="1" applyBorder="1">
      <alignment vertical="center"/>
    </xf>
    <xf numFmtId="0" fontId="3" fillId="0" borderId="1" xfId="1" applyFont="1" applyBorder="1" applyAlignment="1">
      <alignment horizontal="center" vertical="center"/>
    </xf>
    <xf numFmtId="0" fontId="3" fillId="0" borderId="0" xfId="1" applyFont="1" applyBorder="1">
      <alignment vertical="center"/>
    </xf>
    <xf numFmtId="0" fontId="3" fillId="0" borderId="0" xfId="1" applyFont="1" applyFill="1" applyBorder="1" applyAlignment="1">
      <alignment horizontal="right" vertical="center"/>
    </xf>
    <xf numFmtId="0" fontId="3" fillId="0" borderId="3" xfId="1" applyFont="1" applyBorder="1" applyAlignment="1">
      <alignment horizontal="center" vertical="center" wrapText="1"/>
    </xf>
    <xf numFmtId="0" fontId="3" fillId="0" borderId="9" xfId="1" applyFont="1" applyBorder="1" applyAlignment="1">
      <alignment horizontal="center" vertical="center" wrapText="1"/>
    </xf>
    <xf numFmtId="0" fontId="3" fillId="0" borderId="3" xfId="1" applyFont="1" applyBorder="1" applyAlignment="1">
      <alignment horizontal="center" vertical="center"/>
    </xf>
    <xf numFmtId="0" fontId="6" fillId="0" borderId="15" xfId="1" applyFont="1" applyFill="1" applyBorder="1" applyAlignment="1">
      <alignment horizontal="center" vertical="center"/>
    </xf>
    <xf numFmtId="0" fontId="3" fillId="0" borderId="0" xfId="1" applyFont="1" applyFill="1">
      <alignment vertical="center"/>
    </xf>
    <xf numFmtId="0" fontId="8" fillId="0" borderId="0" xfId="1" applyFont="1">
      <alignment vertical="center"/>
    </xf>
    <xf numFmtId="0" fontId="8" fillId="0" borderId="0" xfId="1" applyFont="1" applyAlignment="1">
      <alignment horizontal="center" vertical="center"/>
    </xf>
    <xf numFmtId="176" fontId="8" fillId="0" borderId="0" xfId="1" applyNumberFormat="1" applyFont="1">
      <alignment vertical="center"/>
    </xf>
    <xf numFmtId="0" fontId="8" fillId="2" borderId="0" xfId="1" applyFont="1" applyFill="1">
      <alignment vertical="center"/>
    </xf>
    <xf numFmtId="0" fontId="8" fillId="2" borderId="0" xfId="1" applyFont="1" applyFill="1" applyAlignment="1">
      <alignment horizontal="center" vertical="center"/>
    </xf>
    <xf numFmtId="176" fontId="8" fillId="2" borderId="0" xfId="1" applyNumberFormat="1" applyFont="1" applyFill="1">
      <alignment vertical="center"/>
    </xf>
    <xf numFmtId="0" fontId="8" fillId="2" borderId="0" xfId="1" applyFont="1" applyFill="1" applyBorder="1">
      <alignment vertical="center"/>
    </xf>
    <xf numFmtId="0" fontId="8" fillId="2" borderId="0" xfId="1" applyFont="1" applyFill="1" applyBorder="1" applyAlignment="1">
      <alignment horizontal="center" vertical="center"/>
    </xf>
    <xf numFmtId="0" fontId="8" fillId="2" borderId="0" xfId="1" applyFont="1" applyFill="1" applyAlignment="1">
      <alignment horizontal="left" vertical="center"/>
    </xf>
    <xf numFmtId="176" fontId="8" fillId="2" borderId="0" xfId="1" applyNumberFormat="1" applyFont="1" applyFill="1" applyBorder="1">
      <alignment vertical="center"/>
    </xf>
    <xf numFmtId="0" fontId="9" fillId="0" borderId="0" xfId="1" applyFont="1" applyAlignment="1">
      <alignment horizontal="left" vertical="center"/>
    </xf>
    <xf numFmtId="0" fontId="9" fillId="0" borderId="0" xfId="1" applyFont="1" applyAlignment="1">
      <alignment horizontal="left" vertical="center" wrapText="1"/>
    </xf>
    <xf numFmtId="0" fontId="8" fillId="0" borderId="0" xfId="1" applyFont="1" applyBorder="1">
      <alignment vertical="center"/>
    </xf>
    <xf numFmtId="0" fontId="8" fillId="0" borderId="0" xfId="1" applyFont="1" applyAlignment="1">
      <alignment vertical="center"/>
    </xf>
    <xf numFmtId="177" fontId="8" fillId="0" borderId="0" xfId="1" applyNumberFormat="1" applyFont="1" applyBorder="1" applyAlignment="1">
      <alignment horizontal="right" vertical="center"/>
    </xf>
    <xf numFmtId="177" fontId="8" fillId="0" borderId="0" xfId="1" applyNumberFormat="1" applyFont="1" applyBorder="1" applyAlignment="1">
      <alignment horizontal="left" vertical="center"/>
    </xf>
    <xf numFmtId="0" fontId="8" fillId="0" borderId="0" xfId="1" applyFont="1" applyBorder="1" applyAlignment="1">
      <alignment horizontal="right" vertical="center"/>
    </xf>
    <xf numFmtId="0" fontId="8" fillId="0" borderId="0" xfId="1" applyFont="1" applyAlignment="1">
      <alignment horizontal="right" vertical="center"/>
    </xf>
    <xf numFmtId="0" fontId="8" fillId="0" borderId="0" xfId="1" applyFont="1" applyFill="1" applyBorder="1" applyAlignment="1">
      <alignment vertical="center"/>
    </xf>
    <xf numFmtId="0" fontId="8" fillId="0" borderId="1" xfId="1" applyFont="1" applyBorder="1">
      <alignment vertical="center"/>
    </xf>
    <xf numFmtId="0" fontId="8" fillId="0" borderId="23" xfId="1" applyFont="1" applyBorder="1">
      <alignment vertical="center"/>
    </xf>
    <xf numFmtId="178" fontId="8" fillId="0" borderId="2" xfId="1" applyNumberFormat="1" applyFont="1" applyBorder="1" applyAlignment="1">
      <alignment horizontal="center" vertical="center"/>
    </xf>
    <xf numFmtId="0" fontId="8" fillId="0" borderId="9" xfId="1" applyFont="1" applyBorder="1" applyAlignment="1">
      <alignment vertical="center"/>
    </xf>
    <xf numFmtId="0" fontId="8" fillId="0" borderId="11" xfId="1" applyFont="1" applyBorder="1" applyAlignment="1">
      <alignment vertical="center"/>
    </xf>
    <xf numFmtId="0" fontId="8" fillId="0" borderId="11" xfId="1" applyFont="1" applyBorder="1" applyAlignment="1">
      <alignment wrapText="1"/>
    </xf>
    <xf numFmtId="0" fontId="8" fillId="0" borderId="10" xfId="1" applyFont="1" applyBorder="1" applyAlignment="1">
      <alignment wrapText="1"/>
    </xf>
    <xf numFmtId="179" fontId="8" fillId="0" borderId="20" xfId="1" applyNumberFormat="1" applyFont="1" applyBorder="1" applyAlignment="1">
      <alignment vertical="center"/>
    </xf>
    <xf numFmtId="0" fontId="15" fillId="0" borderId="0" xfId="1" applyFont="1" applyAlignment="1">
      <alignment horizontal="right"/>
    </xf>
    <xf numFmtId="0" fontId="17" fillId="0" borderId="0" xfId="3" applyFont="1" applyAlignment="1">
      <alignment vertical="center"/>
    </xf>
    <xf numFmtId="38" fontId="17" fillId="0" borderId="22" xfId="3" applyNumberFormat="1" applyFont="1" applyBorder="1" applyAlignment="1">
      <alignment vertical="center"/>
    </xf>
    <xf numFmtId="38" fontId="17" fillId="0" borderId="1" xfId="4" applyFont="1" applyBorder="1" applyAlignment="1">
      <alignment vertical="center"/>
    </xf>
    <xf numFmtId="38" fontId="17" fillId="0" borderId="1" xfId="2" applyFont="1" applyBorder="1">
      <alignment vertical="center"/>
    </xf>
    <xf numFmtId="0" fontId="17" fillId="0" borderId="1" xfId="3" applyFont="1" applyBorder="1" applyAlignment="1">
      <alignment vertical="center"/>
    </xf>
    <xf numFmtId="38" fontId="17" fillId="0" borderId="34" xfId="3" applyNumberFormat="1" applyFont="1" applyBorder="1" applyAlignment="1">
      <alignment vertical="center"/>
    </xf>
    <xf numFmtId="38" fontId="17" fillId="0" borderId="0" xfId="4" applyFont="1" applyBorder="1" applyAlignment="1">
      <alignment vertical="center"/>
    </xf>
    <xf numFmtId="38" fontId="17" fillId="0" borderId="0" xfId="2" applyFont="1" applyBorder="1">
      <alignment vertical="center"/>
    </xf>
    <xf numFmtId="0" fontId="17" fillId="0" borderId="0" xfId="3" applyFont="1" applyBorder="1" applyAlignment="1">
      <alignment vertical="center"/>
    </xf>
    <xf numFmtId="38" fontId="17" fillId="0" borderId="0" xfId="3" applyNumberFormat="1" applyFont="1" applyBorder="1" applyAlignment="1">
      <alignment vertical="center"/>
    </xf>
    <xf numFmtId="0" fontId="17" fillId="0" borderId="5" xfId="3" applyFont="1" applyBorder="1" applyAlignment="1">
      <alignment vertical="center"/>
    </xf>
    <xf numFmtId="0" fontId="17" fillId="0" borderId="2" xfId="3" applyFont="1" applyBorder="1" applyAlignment="1">
      <alignment vertical="center"/>
    </xf>
    <xf numFmtId="0" fontId="17" fillId="0" borderId="4" xfId="3" applyFont="1" applyBorder="1" applyAlignment="1">
      <alignment vertical="center"/>
    </xf>
    <xf numFmtId="0" fontId="17" fillId="0" borderId="22" xfId="3" applyFont="1" applyBorder="1" applyAlignment="1">
      <alignment vertical="center"/>
    </xf>
    <xf numFmtId="0" fontId="17" fillId="0" borderId="23" xfId="3" applyFont="1" applyBorder="1" applyAlignment="1">
      <alignment vertical="center"/>
    </xf>
    <xf numFmtId="0" fontId="17" fillId="0" borderId="34" xfId="3" applyFont="1" applyBorder="1" applyAlignment="1">
      <alignment vertical="center"/>
    </xf>
    <xf numFmtId="38" fontId="19" fillId="0" borderId="0" xfId="2" applyFont="1" applyBorder="1">
      <alignment vertical="center"/>
    </xf>
    <xf numFmtId="0" fontId="17" fillId="0" borderId="35" xfId="3" applyFont="1" applyBorder="1" applyAlignment="1">
      <alignment vertical="center"/>
    </xf>
    <xf numFmtId="38" fontId="9" fillId="0" borderId="0" xfId="2" applyFont="1" applyBorder="1">
      <alignment vertical="center"/>
    </xf>
    <xf numFmtId="38" fontId="19" fillId="0" borderId="34" xfId="2" applyFont="1" applyBorder="1">
      <alignment vertical="center"/>
    </xf>
    <xf numFmtId="38" fontId="17" fillId="0" borderId="34" xfId="2" applyFont="1" applyBorder="1">
      <alignment vertical="center"/>
    </xf>
    <xf numFmtId="38" fontId="19" fillId="0" borderId="22" xfId="2" applyFont="1" applyBorder="1">
      <alignment vertical="center"/>
    </xf>
    <xf numFmtId="0" fontId="17" fillId="0" borderId="9" xfId="3" applyFont="1" applyBorder="1" applyAlignment="1">
      <alignment vertical="center"/>
    </xf>
    <xf numFmtId="0" fontId="17" fillId="0" borderId="11" xfId="3" applyFont="1" applyBorder="1" applyAlignment="1">
      <alignment vertical="center"/>
    </xf>
    <xf numFmtId="0" fontId="17" fillId="0" borderId="10" xfId="3" applyFont="1" applyBorder="1" applyAlignment="1">
      <alignment vertical="center"/>
    </xf>
    <xf numFmtId="0" fontId="17" fillId="0" borderId="8" xfId="3" applyFont="1" applyBorder="1" applyAlignment="1">
      <alignment vertical="center"/>
    </xf>
    <xf numFmtId="0" fontId="17" fillId="0" borderId="6" xfId="3" applyFont="1" applyBorder="1" applyAlignment="1">
      <alignment vertical="center"/>
    </xf>
    <xf numFmtId="0" fontId="20" fillId="0" borderId="0" xfId="5" applyFont="1" applyAlignment="1">
      <alignment vertical="center"/>
    </xf>
    <xf numFmtId="176" fontId="20" fillId="0" borderId="0" xfId="5" applyNumberFormat="1" applyFont="1" applyAlignment="1">
      <alignment vertical="center"/>
    </xf>
    <xf numFmtId="0" fontId="8" fillId="0" borderId="0" xfId="5" applyFont="1" applyAlignment="1">
      <alignment vertical="center"/>
    </xf>
    <xf numFmtId="176" fontId="8" fillId="0" borderId="0" xfId="5" applyNumberFormat="1" applyFont="1" applyAlignment="1">
      <alignment vertical="center"/>
    </xf>
    <xf numFmtId="0" fontId="8" fillId="0" borderId="5" xfId="5" applyFont="1" applyBorder="1" applyAlignment="1">
      <alignment vertical="center"/>
    </xf>
    <xf numFmtId="0" fontId="8" fillId="0" borderId="5" xfId="5" applyFont="1" applyFill="1" applyBorder="1" applyAlignment="1">
      <alignment vertical="center"/>
    </xf>
    <xf numFmtId="0" fontId="8" fillId="0" borderId="0" xfId="5" applyFont="1" applyBorder="1" applyAlignment="1">
      <alignment vertical="center" shrinkToFit="1"/>
    </xf>
    <xf numFmtId="0" fontId="8" fillId="0" borderId="0" xfId="5" applyFont="1" applyBorder="1" applyAlignment="1">
      <alignment horizontal="left" vertical="center"/>
    </xf>
    <xf numFmtId="177" fontId="8" fillId="0" borderId="0" xfId="5" applyNumberFormat="1" applyFont="1" applyBorder="1" applyAlignment="1">
      <alignment horizontal="right" vertical="center"/>
    </xf>
    <xf numFmtId="0" fontId="8" fillId="0" borderId="11" xfId="5" applyFont="1" applyBorder="1" applyAlignment="1">
      <alignment horizontal="left" vertical="center"/>
    </xf>
    <xf numFmtId="0" fontId="8" fillId="0" borderId="0" xfId="5" applyFont="1" applyAlignment="1">
      <alignment horizontal="left" vertical="center"/>
    </xf>
    <xf numFmtId="0" fontId="8" fillId="0" borderId="35" xfId="5" applyFont="1" applyBorder="1" applyAlignment="1">
      <alignment horizontal="left" vertical="center"/>
    </xf>
    <xf numFmtId="0" fontId="8" fillId="0" borderId="0" xfId="5" applyFont="1" applyBorder="1" applyAlignment="1">
      <alignment vertical="center"/>
    </xf>
    <xf numFmtId="176" fontId="8" fillId="0" borderId="0" xfId="5" applyNumberFormat="1" applyFont="1" applyBorder="1" applyAlignment="1">
      <alignment vertical="center"/>
    </xf>
    <xf numFmtId="0" fontId="8" fillId="0" borderId="4" xfId="5" applyFont="1" applyFill="1" applyBorder="1" applyAlignment="1">
      <alignment vertical="center"/>
    </xf>
    <xf numFmtId="0" fontId="8" fillId="0" borderId="0" xfId="5" applyFont="1" applyAlignment="1">
      <alignment horizontal="center" vertical="center"/>
    </xf>
    <xf numFmtId="14" fontId="0" fillId="0" borderId="0" xfId="0" applyNumberFormat="1"/>
    <xf numFmtId="0" fontId="0" fillId="0" borderId="3" xfId="0" applyBorder="1"/>
    <xf numFmtId="0" fontId="0" fillId="0" borderId="0" xfId="0" applyAlignment="1">
      <alignment horizontal="center"/>
    </xf>
    <xf numFmtId="0" fontId="0" fillId="0" borderId="0" xfId="0" applyBorder="1"/>
    <xf numFmtId="0" fontId="0" fillId="6" borderId="3" xfId="0" applyFill="1" applyBorder="1"/>
    <xf numFmtId="0" fontId="0" fillId="6" borderId="3" xfId="0" applyFill="1" applyBorder="1" applyAlignment="1">
      <alignment wrapText="1"/>
    </xf>
    <xf numFmtId="0" fontId="3" fillId="0" borderId="1" xfId="1" applyFont="1" applyFill="1" applyBorder="1" applyAlignment="1">
      <alignment horizontal="center" vertical="center"/>
    </xf>
    <xf numFmtId="0" fontId="0" fillId="6" borderId="0" xfId="0" applyFill="1"/>
    <xf numFmtId="0" fontId="0" fillId="6" borderId="21" xfId="0" applyFill="1" applyBorder="1"/>
    <xf numFmtId="0" fontId="0" fillId="6" borderId="19" xfId="0" applyFill="1" applyBorder="1"/>
    <xf numFmtId="0" fontId="0" fillId="6" borderId="36" xfId="0" applyFill="1" applyBorder="1"/>
    <xf numFmtId="0" fontId="0" fillId="6" borderId="37" xfId="0" applyFill="1" applyBorder="1"/>
    <xf numFmtId="0" fontId="0" fillId="6" borderId="0" xfId="0" applyFill="1" applyBorder="1"/>
    <xf numFmtId="0" fontId="0" fillId="6" borderId="16" xfId="0" applyFill="1" applyBorder="1"/>
    <xf numFmtId="20" fontId="0" fillId="0" borderId="0" xfId="0" quotePrefix="1" applyNumberFormat="1"/>
    <xf numFmtId="49" fontId="24" fillId="0" borderId="3" xfId="1" applyNumberFormat="1" applyFont="1" applyFill="1" applyBorder="1" applyAlignment="1">
      <alignment horizontal="center" vertical="center"/>
    </xf>
    <xf numFmtId="0" fontId="24" fillId="0" borderId="3" xfId="1" applyFont="1" applyFill="1" applyBorder="1" applyAlignment="1">
      <alignment horizontal="center" vertical="center"/>
    </xf>
    <xf numFmtId="180" fontId="24" fillId="0" borderId="3"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183" fontId="6" fillId="0" borderId="3" xfId="1" applyNumberFormat="1" applyFont="1" applyFill="1" applyBorder="1" applyAlignment="1">
      <alignment horizontal="center" vertical="center"/>
    </xf>
    <xf numFmtId="49" fontId="6" fillId="0" borderId="3" xfId="1" applyNumberFormat="1" applyFont="1" applyBorder="1" applyAlignment="1">
      <alignment horizontal="center" vertical="center" wrapText="1"/>
    </xf>
    <xf numFmtId="183" fontId="6" fillId="0" borderId="3" xfId="1" applyNumberFormat="1" applyFont="1" applyBorder="1" applyAlignment="1">
      <alignment horizontal="center" vertical="center"/>
    </xf>
    <xf numFmtId="0" fontId="25" fillId="0" borderId="0" xfId="0" applyFont="1" applyBorder="1"/>
    <xf numFmtId="14" fontId="0" fillId="6" borderId="0" xfId="0" applyNumberFormat="1" applyFill="1"/>
    <xf numFmtId="0" fontId="0" fillId="6" borderId="3" xfId="0" applyFill="1" applyBorder="1" applyAlignment="1">
      <alignment shrinkToFit="1"/>
    </xf>
    <xf numFmtId="3" fontId="3" fillId="0" borderId="0" xfId="1" applyNumberFormat="1" applyFont="1">
      <alignment vertical="center"/>
    </xf>
    <xf numFmtId="184" fontId="0" fillId="0" borderId="0" xfId="0" applyNumberFormat="1"/>
    <xf numFmtId="0" fontId="0" fillId="0" borderId="10" xfId="0" applyBorder="1"/>
    <xf numFmtId="0" fontId="0" fillId="0" borderId="11" xfId="0" applyBorder="1"/>
    <xf numFmtId="0" fontId="0" fillId="0" borderId="9" xfId="0" applyBorder="1"/>
    <xf numFmtId="0" fontId="0" fillId="0" borderId="35" xfId="0" applyBorder="1"/>
    <xf numFmtId="0" fontId="0" fillId="0" borderId="23" xfId="0" applyBorder="1"/>
    <xf numFmtId="0" fontId="0" fillId="0" borderId="1" xfId="0" applyBorder="1"/>
    <xf numFmtId="184" fontId="0" fillId="0" borderId="22" xfId="0" applyNumberFormat="1" applyBorder="1"/>
    <xf numFmtId="184" fontId="0" fillId="0" borderId="9" xfId="0" applyNumberFormat="1" applyBorder="1"/>
    <xf numFmtId="184" fontId="0" fillId="0" borderId="34" xfId="0" applyNumberFormat="1" applyBorder="1"/>
    <xf numFmtId="0" fontId="0" fillId="0" borderId="4" xfId="0" applyBorder="1"/>
    <xf numFmtId="0" fontId="0" fillId="0" borderId="2" xfId="0" applyBorder="1"/>
    <xf numFmtId="184" fontId="0" fillId="0" borderId="5" xfId="0" applyNumberFormat="1" applyBorder="1"/>
    <xf numFmtId="0" fontId="7" fillId="0" borderId="10" xfId="1" applyFont="1" applyBorder="1" applyAlignment="1">
      <alignment horizontal="left" vertical="center"/>
    </xf>
    <xf numFmtId="0" fontId="3" fillId="0" borderId="11" xfId="1" applyFont="1" applyBorder="1" applyAlignment="1">
      <alignment horizontal="center" vertical="center"/>
    </xf>
    <xf numFmtId="183" fontId="6" fillId="0" borderId="11" xfId="1" applyNumberFormat="1" applyFont="1" applyBorder="1" applyAlignment="1">
      <alignment horizontal="center" vertical="center"/>
    </xf>
    <xf numFmtId="0" fontId="3" fillId="0" borderId="9" xfId="1" applyFont="1" applyBorder="1" applyAlignment="1">
      <alignment horizontal="center" vertical="center"/>
    </xf>
    <xf numFmtId="183" fontId="6" fillId="0" borderId="9" xfId="1" applyNumberFormat="1" applyFont="1" applyFill="1" applyBorder="1" applyAlignment="1">
      <alignment horizontal="center" vertical="center"/>
    </xf>
    <xf numFmtId="0" fontId="28" fillId="0" borderId="23" xfId="1" applyFont="1" applyBorder="1" applyAlignment="1">
      <alignment horizontal="left" vertical="center"/>
    </xf>
    <xf numFmtId="0" fontId="28" fillId="0" borderId="1" xfId="1" applyFont="1" applyBorder="1" applyAlignment="1">
      <alignment horizontal="center" vertical="center"/>
    </xf>
    <xf numFmtId="0" fontId="28" fillId="0" borderId="22" xfId="1" applyFont="1" applyBorder="1" applyAlignment="1">
      <alignment horizontal="center" vertical="center"/>
    </xf>
    <xf numFmtId="0" fontId="3" fillId="0" borderId="22" xfId="1" applyFont="1" applyBorder="1" applyAlignment="1">
      <alignment horizontal="right" vertical="center"/>
    </xf>
    <xf numFmtId="0" fontId="7" fillId="0" borderId="35" xfId="1" applyFont="1" applyBorder="1" applyAlignment="1">
      <alignment horizontal="left" vertical="center"/>
    </xf>
    <xf numFmtId="0" fontId="3" fillId="0" borderId="0" xfId="1" applyFont="1" applyBorder="1" applyAlignment="1">
      <alignment horizontal="center" vertical="center"/>
    </xf>
    <xf numFmtId="183" fontId="6" fillId="0" borderId="0" xfId="1" applyNumberFormat="1" applyFont="1" applyBorder="1" applyAlignment="1">
      <alignment horizontal="center" vertical="center"/>
    </xf>
    <xf numFmtId="0" fontId="3" fillId="0" borderId="34" xfId="1" applyFont="1" applyBorder="1" applyAlignment="1">
      <alignment horizontal="center" vertical="center"/>
    </xf>
    <xf numFmtId="0" fontId="0" fillId="0" borderId="0" xfId="0" applyFill="1" applyBorder="1"/>
    <xf numFmtId="0" fontId="29" fillId="0" borderId="0" xfId="1" applyFont="1" applyBorder="1" applyAlignment="1">
      <alignment horizontal="left" vertical="center"/>
    </xf>
    <xf numFmtId="0" fontId="28" fillId="0" borderId="10" xfId="1" applyFont="1" applyBorder="1" applyAlignment="1">
      <alignment horizontal="left" vertical="center"/>
    </xf>
    <xf numFmtId="0" fontId="28" fillId="0" borderId="11" xfId="1" applyFont="1" applyBorder="1" applyAlignment="1">
      <alignment horizontal="center" vertical="center"/>
    </xf>
    <xf numFmtId="0" fontId="28" fillId="0" borderId="9" xfId="1" applyFont="1" applyBorder="1" applyAlignment="1">
      <alignment horizontal="center" vertical="center"/>
    </xf>
    <xf numFmtId="0" fontId="28" fillId="0" borderId="35" xfId="1" applyFont="1" applyBorder="1" applyAlignment="1">
      <alignment horizontal="left" vertical="center"/>
    </xf>
    <xf numFmtId="0" fontId="28" fillId="0" borderId="0" xfId="1" applyFont="1" applyBorder="1" applyAlignment="1">
      <alignment horizontal="center" vertical="center"/>
    </xf>
    <xf numFmtId="0" fontId="28" fillId="0" borderId="34" xfId="1" applyFont="1" applyBorder="1" applyAlignment="1">
      <alignment horizontal="center" vertical="center"/>
    </xf>
    <xf numFmtId="0" fontId="3" fillId="0" borderId="9" xfId="1" applyFont="1" applyBorder="1" applyAlignment="1">
      <alignment horizontal="left" vertical="center"/>
    </xf>
    <xf numFmtId="184" fontId="6" fillId="0" borderId="34" xfId="1" applyNumberFormat="1" applyFont="1" applyFill="1" applyBorder="1" applyAlignment="1">
      <alignment horizontal="right" vertical="center"/>
    </xf>
    <xf numFmtId="178" fontId="6" fillId="0" borderId="11" xfId="1" applyNumberFormat="1" applyFont="1" applyBorder="1" applyAlignment="1">
      <alignment horizontal="center" vertical="center"/>
    </xf>
    <xf numFmtId="177" fontId="6" fillId="0" borderId="34" xfId="1" applyNumberFormat="1" applyFont="1" applyBorder="1" applyAlignment="1">
      <alignment horizontal="right" vertical="center"/>
    </xf>
    <xf numFmtId="0" fontId="25" fillId="0" borderId="0" xfId="0" applyFont="1"/>
    <xf numFmtId="0" fontId="8" fillId="0" borderId="0" xfId="1" applyFont="1" applyAlignment="1">
      <alignment horizontal="left" vertical="center"/>
    </xf>
    <xf numFmtId="0" fontId="16" fillId="0" borderId="0" xfId="1" applyFont="1" applyAlignment="1">
      <alignment horizontal="center" vertical="center"/>
    </xf>
    <xf numFmtId="49" fontId="3" fillId="0" borderId="38" xfId="1" applyNumberFormat="1" applyFont="1" applyBorder="1" applyAlignment="1">
      <alignment horizontal="center" vertical="center"/>
    </xf>
    <xf numFmtId="0" fontId="10" fillId="0" borderId="0" xfId="1" applyFont="1" applyAlignment="1">
      <alignment horizontal="left" vertical="center"/>
    </xf>
    <xf numFmtId="0" fontId="8" fillId="0" borderId="0" xfId="1" applyFont="1" applyAlignment="1">
      <alignment horizontal="left"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16" fillId="0" borderId="0" xfId="1" applyFont="1" applyAlignment="1">
      <alignment horizontal="left" vertical="center"/>
    </xf>
    <xf numFmtId="0" fontId="10" fillId="0" borderId="0" xfId="1" applyFont="1" applyAlignment="1">
      <alignment horizontal="center" vertical="center"/>
    </xf>
    <xf numFmtId="177" fontId="28" fillId="0" borderId="1" xfId="1" applyNumberFormat="1" applyFont="1" applyBorder="1" applyAlignment="1">
      <alignment horizontal="center" vertical="center"/>
    </xf>
    <xf numFmtId="177" fontId="6" fillId="0" borderId="9" xfId="1" applyNumberFormat="1" applyFont="1" applyFill="1" applyBorder="1" applyAlignment="1">
      <alignment horizontal="center" vertical="center"/>
    </xf>
    <xf numFmtId="0" fontId="31" fillId="7" borderId="0" xfId="0" applyFont="1" applyFill="1" applyAlignment="1">
      <alignment horizontal="center"/>
    </xf>
    <xf numFmtId="182" fontId="0" fillId="0" borderId="8" xfId="0" applyNumberFormat="1" applyFill="1" applyBorder="1" applyAlignment="1">
      <alignment horizontal="right"/>
    </xf>
    <xf numFmtId="0" fontId="25" fillId="7" borderId="0" xfId="0" applyFont="1" applyFill="1" applyAlignment="1">
      <alignment horizontal="center"/>
    </xf>
    <xf numFmtId="0" fontId="32" fillId="7" borderId="0" xfId="0" applyFont="1" applyFill="1" applyAlignment="1">
      <alignment shrinkToFit="1"/>
    </xf>
    <xf numFmtId="0" fontId="25" fillId="7" borderId="0" xfId="0" applyFont="1" applyFill="1" applyAlignment="1">
      <alignment shrinkToFit="1"/>
    </xf>
    <xf numFmtId="0" fontId="32" fillId="0" borderId="0" xfId="0" applyFont="1" applyAlignment="1">
      <alignment shrinkToFit="1"/>
    </xf>
    <xf numFmtId="0" fontId="25" fillId="6" borderId="0" xfId="0" applyFont="1" applyFill="1"/>
    <xf numFmtId="0" fontId="26" fillId="0" borderId="0" xfId="0" applyFont="1"/>
    <xf numFmtId="0" fontId="26" fillId="0" borderId="0" xfId="0" applyFont="1" applyFill="1"/>
    <xf numFmtId="0" fontId="30" fillId="6" borderId="3" xfId="0" applyFont="1" applyFill="1" applyBorder="1"/>
    <xf numFmtId="183" fontId="3" fillId="0" borderId="34" xfId="1" applyNumberFormat="1" applyFont="1" applyFill="1" applyBorder="1" applyAlignment="1">
      <alignment horizontal="left" vertical="center"/>
    </xf>
    <xf numFmtId="0" fontId="33" fillId="0" borderId="0" xfId="0" applyFont="1" applyAlignment="1">
      <alignment shrinkToFit="1"/>
    </xf>
    <xf numFmtId="0" fontId="34" fillId="0" borderId="0" xfId="0" applyFont="1" applyAlignment="1">
      <alignment horizontal="center" wrapText="1"/>
    </xf>
    <xf numFmtId="0" fontId="34" fillId="0" borderId="0" xfId="0" applyFont="1" applyAlignment="1">
      <alignment shrinkToFit="1"/>
    </xf>
    <xf numFmtId="0" fontId="34" fillId="0" borderId="0" xfId="0" applyFont="1" applyBorder="1" applyAlignment="1">
      <alignment horizontal="center"/>
    </xf>
    <xf numFmtId="0" fontId="34" fillId="0" borderId="0" xfId="0" applyFont="1"/>
    <xf numFmtId="18" fontId="0" fillId="0" borderId="0" xfId="0" applyNumberFormat="1"/>
    <xf numFmtId="183" fontId="0" fillId="0" borderId="0" xfId="0" applyNumberFormat="1"/>
    <xf numFmtId="20" fontId="0" fillId="0" borderId="0" xfId="0" applyNumberFormat="1"/>
    <xf numFmtId="0" fontId="0" fillId="0" borderId="0" xfId="0" applyNumberFormat="1"/>
    <xf numFmtId="182" fontId="0" fillId="0" borderId="0" xfId="0" applyNumberFormat="1" applyFill="1" applyBorder="1" applyAlignment="1">
      <alignment horizontal="right"/>
    </xf>
    <xf numFmtId="0" fontId="0" fillId="0" borderId="35" xfId="0" applyFill="1" applyBorder="1" applyAlignment="1">
      <alignment horizontal="center"/>
    </xf>
    <xf numFmtId="0" fontId="37" fillId="7" borderId="0" xfId="0" applyFont="1" applyFill="1" applyAlignment="1">
      <alignment horizontal="center"/>
    </xf>
    <xf numFmtId="0" fontId="38" fillId="0" borderId="0" xfId="0" applyFont="1"/>
    <xf numFmtId="14" fontId="38" fillId="0" borderId="0" xfId="0" applyNumberFormat="1" applyFont="1"/>
    <xf numFmtId="0" fontId="39" fillId="0" borderId="0" xfId="0" applyFont="1"/>
    <xf numFmtId="0" fontId="41" fillId="0" borderId="0" xfId="7" applyFont="1"/>
    <xf numFmtId="0" fontId="42" fillId="0" borderId="0" xfId="0" applyFont="1"/>
    <xf numFmtId="0" fontId="0" fillId="0" borderId="3" xfId="0" applyBorder="1" applyAlignment="1" applyProtection="1">
      <alignment horizontal="center" shrinkToFit="1"/>
      <protection locked="0"/>
    </xf>
    <xf numFmtId="0" fontId="0" fillId="0" borderId="3" xfId="0" applyBorder="1" applyProtection="1">
      <protection locked="0"/>
    </xf>
    <xf numFmtId="14" fontId="0" fillId="0" borderId="3" xfId="0" applyNumberFormat="1" applyBorder="1" applyProtection="1">
      <protection locked="0"/>
    </xf>
    <xf numFmtId="0" fontId="0" fillId="0" borderId="3" xfId="0" applyBorder="1" applyAlignment="1" applyProtection="1">
      <alignment shrinkToFit="1"/>
      <protection locked="0"/>
    </xf>
    <xf numFmtId="0" fontId="26" fillId="7" borderId="40" xfId="0" applyFont="1" applyFill="1" applyBorder="1" applyAlignment="1" applyProtection="1">
      <alignment shrinkToFit="1"/>
      <protection locked="0"/>
    </xf>
    <xf numFmtId="0" fontId="26" fillId="7" borderId="41" xfId="0" applyFont="1" applyFill="1" applyBorder="1" applyAlignment="1" applyProtection="1">
      <alignment shrinkToFit="1"/>
      <protection locked="0"/>
    </xf>
    <xf numFmtId="0" fontId="26" fillId="7" borderId="42" xfId="0" applyFont="1" applyFill="1" applyBorder="1" applyAlignment="1" applyProtection="1">
      <alignment shrinkToFit="1"/>
      <protection locked="0"/>
    </xf>
    <xf numFmtId="180" fontId="26" fillId="7" borderId="40" xfId="0" applyNumberFormat="1" applyFont="1" applyFill="1" applyBorder="1" applyAlignment="1" applyProtection="1">
      <alignment horizontal="right"/>
      <protection locked="0"/>
    </xf>
    <xf numFmtId="49" fontId="26" fillId="7" borderId="41" xfId="0" applyNumberFormat="1" applyFont="1" applyFill="1" applyBorder="1" applyAlignment="1" applyProtection="1">
      <alignment horizontal="right"/>
      <protection locked="0"/>
    </xf>
    <xf numFmtId="49" fontId="26" fillId="7" borderId="42" xfId="0" applyNumberFormat="1" applyFont="1" applyFill="1" applyBorder="1" applyAlignment="1" applyProtection="1">
      <alignment horizontal="right"/>
      <protection locked="0"/>
    </xf>
    <xf numFmtId="180" fontId="26" fillId="7" borderId="40" xfId="0" applyNumberFormat="1" applyFont="1" applyFill="1" applyBorder="1" applyProtection="1">
      <protection locked="0"/>
    </xf>
    <xf numFmtId="177" fontId="26" fillId="7" borderId="3" xfId="0" applyNumberFormat="1" applyFont="1" applyFill="1" applyBorder="1" applyAlignment="1" applyProtection="1">
      <alignment shrinkToFit="1"/>
      <protection locked="0"/>
    </xf>
    <xf numFmtId="14" fontId="0" fillId="0" borderId="3" xfId="0" applyNumberFormat="1" applyFill="1" applyBorder="1" applyProtection="1">
      <protection locked="0"/>
    </xf>
    <xf numFmtId="0" fontId="0" fillId="0" borderId="34" xfId="0" applyBorder="1"/>
    <xf numFmtId="177" fontId="26" fillId="0" borderId="0" xfId="0" applyNumberFormat="1" applyFont="1" applyFill="1" applyBorder="1" applyAlignment="1" applyProtection="1">
      <alignment shrinkToFit="1"/>
      <protection locked="0"/>
    </xf>
    <xf numFmtId="0" fontId="26" fillId="0" borderId="0" xfId="0" applyFont="1" applyFill="1" applyBorder="1" applyProtection="1">
      <protection locked="0"/>
    </xf>
    <xf numFmtId="177" fontId="0" fillId="0" borderId="0" xfId="0" applyNumberFormat="1" applyBorder="1" applyAlignment="1" applyProtection="1">
      <alignment shrinkToFit="1"/>
      <protection locked="0"/>
    </xf>
    <xf numFmtId="0" fontId="47" fillId="0" borderId="0" xfId="1" applyFont="1" applyBorder="1" applyAlignment="1">
      <alignment horizontal="left" vertical="center"/>
    </xf>
    <xf numFmtId="0" fontId="26" fillId="0" borderId="1" xfId="0" applyFont="1" applyFill="1" applyBorder="1" applyAlignment="1" applyProtection="1">
      <alignment horizontal="center" shrinkToFit="1"/>
    </xf>
    <xf numFmtId="0" fontId="48" fillId="0" borderId="0" xfId="0" applyFont="1" applyBorder="1" applyAlignment="1">
      <alignment horizontal="center" vertical="center"/>
    </xf>
    <xf numFmtId="38" fontId="0" fillId="0" borderId="0" xfId="0" applyNumberFormat="1"/>
    <xf numFmtId="0" fontId="47" fillId="0" borderId="0" xfId="7" applyFont="1"/>
    <xf numFmtId="0" fontId="30" fillId="0" borderId="0" xfId="0" applyFont="1"/>
    <xf numFmtId="38" fontId="19" fillId="0" borderId="0" xfId="2" applyFont="1" applyFill="1" applyBorder="1">
      <alignment vertical="center"/>
    </xf>
    <xf numFmtId="38" fontId="9" fillId="0" borderId="1" xfId="2" applyFont="1" applyBorder="1">
      <alignment vertical="center"/>
    </xf>
    <xf numFmtId="38" fontId="9" fillId="0" borderId="34" xfId="2" applyFont="1" applyBorder="1" applyAlignment="1">
      <alignment vertical="center"/>
    </xf>
    <xf numFmtId="38" fontId="9" fillId="0" borderId="34" xfId="2" applyFont="1" applyBorder="1">
      <alignment vertical="center"/>
    </xf>
    <xf numFmtId="0" fontId="17" fillId="0" borderId="0" xfId="3" applyFont="1" applyFill="1" applyAlignment="1">
      <alignment vertical="center"/>
    </xf>
    <xf numFmtId="0" fontId="50" fillId="0" borderId="3" xfId="0" applyFont="1" applyBorder="1" applyAlignment="1">
      <alignment horizontal="center" vertical="center" wrapText="1"/>
    </xf>
    <xf numFmtId="0" fontId="50" fillId="0" borderId="3" xfId="0" applyFont="1" applyBorder="1" applyAlignment="1">
      <alignment horizontal="center" vertical="center" wrapText="1" shrinkToFit="1"/>
    </xf>
    <xf numFmtId="186" fontId="50" fillId="0" borderId="3" xfId="0" applyNumberFormat="1" applyFont="1" applyBorder="1" applyAlignment="1">
      <alignment horizontal="center" vertical="center" wrapText="1"/>
    </xf>
    <xf numFmtId="0" fontId="50" fillId="9" borderId="3" xfId="0" applyFont="1" applyFill="1" applyBorder="1" applyAlignment="1">
      <alignment horizontal="center" vertical="center" wrapText="1"/>
    </xf>
    <xf numFmtId="0" fontId="50" fillId="9" borderId="3" xfId="0" applyFont="1" applyFill="1" applyBorder="1" applyAlignment="1">
      <alignment horizontal="center" vertical="center" wrapText="1" shrinkToFit="1"/>
    </xf>
    <xf numFmtId="0" fontId="50" fillId="6" borderId="3" xfId="0" applyFont="1" applyFill="1" applyBorder="1" applyAlignment="1">
      <alignment horizontal="center" vertical="center" wrapText="1"/>
    </xf>
    <xf numFmtId="186" fontId="50" fillId="9" borderId="3" xfId="0" applyNumberFormat="1" applyFont="1" applyFill="1" applyBorder="1" applyAlignment="1">
      <alignment horizontal="center" vertical="center" wrapText="1"/>
    </xf>
    <xf numFmtId="0" fontId="51" fillId="6" borderId="3" xfId="0" applyFont="1" applyFill="1" applyBorder="1" applyAlignment="1">
      <alignment horizontal="center" vertical="center" wrapText="1"/>
    </xf>
    <xf numFmtId="0" fontId="0" fillId="0" borderId="3" xfId="0" applyBorder="1" applyAlignment="1">
      <alignment horizontal="center"/>
    </xf>
    <xf numFmtId="0" fontId="0" fillId="8" borderId="3" xfId="0" applyFill="1" applyBorder="1" applyAlignment="1">
      <alignment horizontal="center"/>
    </xf>
    <xf numFmtId="0" fontId="0" fillId="8" borderId="6" xfId="0" applyFill="1" applyBorder="1" applyAlignment="1">
      <alignment horizontal="center"/>
    </xf>
    <xf numFmtId="177" fontId="0" fillId="8" borderId="6" xfId="0" applyNumberFormat="1" applyFill="1" applyBorder="1" applyAlignment="1">
      <alignment horizontal="center"/>
    </xf>
    <xf numFmtId="0" fontId="0" fillId="0" borderId="3" xfId="0" applyFill="1" applyBorder="1" applyAlignment="1">
      <alignment horizontal="center"/>
    </xf>
    <xf numFmtId="0" fontId="26" fillId="7" borderId="33" xfId="0" applyFont="1" applyFill="1" applyBorder="1" applyAlignment="1" applyProtection="1">
      <alignment horizontal="center" vertical="center" shrinkToFit="1"/>
      <protection locked="0"/>
    </xf>
    <xf numFmtId="0" fontId="26" fillId="7" borderId="32" xfId="0" applyFont="1" applyFill="1" applyBorder="1" applyAlignment="1" applyProtection="1">
      <alignment horizontal="center" vertical="center" shrinkToFit="1"/>
      <protection locked="0"/>
    </xf>
    <xf numFmtId="177" fontId="26" fillId="7" borderId="32" xfId="0" applyNumberFormat="1" applyFont="1" applyFill="1" applyBorder="1" applyAlignment="1" applyProtection="1">
      <alignment horizontal="center" vertical="center"/>
      <protection locked="0"/>
    </xf>
    <xf numFmtId="0" fontId="26" fillId="7" borderId="43" xfId="0" applyFont="1" applyFill="1" applyBorder="1" applyAlignment="1" applyProtection="1">
      <alignment horizontal="center" vertical="center"/>
      <protection locked="0"/>
    </xf>
    <xf numFmtId="0" fontId="26" fillId="7" borderId="44" xfId="0" applyFont="1" applyFill="1" applyBorder="1" applyAlignment="1" applyProtection="1">
      <alignment horizontal="center" vertical="center" shrinkToFit="1"/>
      <protection locked="0"/>
    </xf>
    <xf numFmtId="0" fontId="26" fillId="7" borderId="3" xfId="0" applyFont="1" applyFill="1" applyBorder="1" applyAlignment="1" applyProtection="1">
      <alignment horizontal="center" vertical="center" shrinkToFit="1"/>
      <protection locked="0"/>
    </xf>
    <xf numFmtId="177" fontId="26" fillId="7" borderId="3" xfId="0" applyNumberFormat="1" applyFont="1" applyFill="1" applyBorder="1" applyAlignment="1" applyProtection="1">
      <alignment horizontal="center" vertical="center"/>
      <protection locked="0"/>
    </xf>
    <xf numFmtId="0" fontId="26" fillId="7" borderId="45" xfId="0" applyFont="1" applyFill="1" applyBorder="1" applyAlignment="1" applyProtection="1">
      <alignment horizontal="center" vertical="center"/>
      <protection locked="0"/>
    </xf>
    <xf numFmtId="0" fontId="26" fillId="7" borderId="28" xfId="0" applyFont="1" applyFill="1" applyBorder="1" applyAlignment="1" applyProtection="1">
      <alignment horizontal="center" vertical="center" shrinkToFit="1"/>
      <protection locked="0"/>
    </xf>
    <xf numFmtId="0" fontId="26" fillId="7" borderId="27" xfId="0" applyFont="1" applyFill="1" applyBorder="1" applyAlignment="1" applyProtection="1">
      <alignment horizontal="center" vertical="center" shrinkToFit="1"/>
      <protection locked="0"/>
    </xf>
    <xf numFmtId="177" fontId="26" fillId="7" borderId="27" xfId="0" applyNumberFormat="1" applyFont="1" applyFill="1" applyBorder="1" applyAlignment="1" applyProtection="1">
      <alignment horizontal="center" vertical="center"/>
      <protection locked="0"/>
    </xf>
    <xf numFmtId="0" fontId="26" fillId="7" borderId="46" xfId="0" applyFont="1" applyFill="1" applyBorder="1" applyAlignment="1" applyProtection="1">
      <alignment horizontal="center" vertical="center"/>
      <protection locked="0"/>
    </xf>
    <xf numFmtId="0" fontId="0" fillId="0" borderId="6" xfId="0" applyBorder="1" applyAlignment="1">
      <alignment horizontal="center" vertical="center"/>
    </xf>
    <xf numFmtId="0" fontId="30" fillId="0" borderId="46" xfId="0" applyFont="1" applyFill="1" applyBorder="1" applyAlignment="1" applyProtection="1">
      <alignment horizontal="center" vertical="center" shrinkToFit="1"/>
      <protection locked="0"/>
    </xf>
    <xf numFmtId="0" fontId="0" fillId="8" borderId="3" xfId="0" applyFill="1" applyBorder="1" applyAlignment="1">
      <alignment horizontal="right" wrapText="1"/>
    </xf>
    <xf numFmtId="0" fontId="0" fillId="8" borderId="3" xfId="0" applyFill="1" applyBorder="1" applyAlignment="1">
      <alignment wrapText="1"/>
    </xf>
    <xf numFmtId="181" fontId="0" fillId="8" borderId="3" xfId="0" applyNumberFormat="1" applyFill="1" applyBorder="1" applyAlignment="1">
      <alignment wrapText="1"/>
    </xf>
    <xf numFmtId="0" fontId="0" fillId="8" borderId="3" xfId="0" applyFill="1" applyBorder="1" applyAlignment="1">
      <alignment shrinkToFit="1"/>
    </xf>
    <xf numFmtId="14" fontId="0" fillId="8" borderId="3" xfId="0" applyNumberFormat="1" applyFill="1" applyBorder="1" applyAlignment="1">
      <alignment wrapText="1"/>
    </xf>
    <xf numFmtId="0" fontId="42" fillId="8" borderId="0" xfId="0" applyFont="1" applyFill="1" applyAlignment="1">
      <alignment horizontal="center"/>
    </xf>
    <xf numFmtId="0" fontId="0" fillId="8" borderId="0" xfId="0" applyFill="1"/>
    <xf numFmtId="20" fontId="0" fillId="8" borderId="0" xfId="0" quotePrefix="1" applyNumberFormat="1" applyFill="1"/>
    <xf numFmtId="0" fontId="0" fillId="6" borderId="36" xfId="0" applyFill="1" applyBorder="1" applyAlignment="1">
      <alignment horizontal="center"/>
    </xf>
    <xf numFmtId="0" fontId="0" fillId="6" borderId="18" xfId="0" applyFill="1" applyBorder="1" applyAlignment="1">
      <alignment horizontal="center"/>
    </xf>
    <xf numFmtId="0" fontId="0" fillId="8" borderId="3" xfId="0" applyFill="1" applyBorder="1" applyAlignment="1">
      <alignment horizontal="center" wrapText="1"/>
    </xf>
    <xf numFmtId="0" fontId="0" fillId="6" borderId="3" xfId="0" applyFill="1" applyBorder="1" applyAlignment="1">
      <alignment horizontal="center" wrapText="1"/>
    </xf>
    <xf numFmtId="0" fontId="0" fillId="8" borderId="3" xfId="0" applyFill="1" applyBorder="1"/>
    <xf numFmtId="14" fontId="0" fillId="8" borderId="3" xfId="0" applyNumberFormat="1" applyFill="1" applyBorder="1"/>
    <xf numFmtId="0" fontId="0" fillId="0" borderId="3" xfId="0" applyBorder="1" applyAlignment="1" applyProtection="1">
      <alignment horizontal="center"/>
      <protection locked="0"/>
    </xf>
    <xf numFmtId="0" fontId="0" fillId="6" borderId="0" xfId="0" applyFill="1" applyAlignment="1">
      <alignment horizontal="center"/>
    </xf>
    <xf numFmtId="0" fontId="53" fillId="0" borderId="0" xfId="0" applyFont="1" applyAlignment="1">
      <alignment horizontal="center" shrinkToFit="1"/>
    </xf>
    <xf numFmtId="38" fontId="0" fillId="0" borderId="11" xfId="0" applyNumberFormat="1" applyBorder="1"/>
    <xf numFmtId="0" fontId="26" fillId="7" borderId="47" xfId="0" applyFont="1" applyFill="1" applyBorder="1" applyAlignment="1" applyProtection="1">
      <alignment horizontal="center"/>
      <protection locked="0"/>
    </xf>
    <xf numFmtId="184" fontId="0" fillId="0" borderId="0" xfId="0" applyNumberFormat="1" applyBorder="1"/>
    <xf numFmtId="0" fontId="26" fillId="7" borderId="47" xfId="0" applyFont="1" applyFill="1" applyBorder="1" applyProtection="1">
      <protection locked="0"/>
    </xf>
    <xf numFmtId="0" fontId="32" fillId="7" borderId="0" xfId="0" applyFont="1" applyFill="1" applyAlignment="1">
      <alignment horizontal="center"/>
    </xf>
    <xf numFmtId="184" fontId="0" fillId="0" borderId="1" xfId="0" applyNumberFormat="1" applyBorder="1"/>
    <xf numFmtId="0" fontId="0" fillId="0" borderId="0" xfId="0" applyFill="1" applyBorder="1" applyAlignment="1">
      <alignment horizontal="center"/>
    </xf>
    <xf numFmtId="0" fontId="54" fillId="0" borderId="0" xfId="0" applyFont="1" applyFill="1" applyBorder="1" applyAlignment="1">
      <alignment horizontal="center"/>
    </xf>
    <xf numFmtId="184" fontId="0" fillId="0" borderId="11" xfId="0" applyNumberFormat="1" applyBorder="1"/>
    <xf numFmtId="0" fontId="26" fillId="7" borderId="48" xfId="0" applyFont="1" applyFill="1" applyBorder="1" applyAlignment="1" applyProtection="1">
      <alignment horizontal="center"/>
      <protection locked="0"/>
    </xf>
    <xf numFmtId="0" fontId="0" fillId="0" borderId="0" xfId="0" applyFill="1"/>
    <xf numFmtId="177" fontId="0" fillId="0" borderId="0" xfId="0" applyNumberFormat="1" applyBorder="1"/>
    <xf numFmtId="0" fontId="26" fillId="0" borderId="5" xfId="0" applyFont="1" applyFill="1" applyBorder="1" applyProtection="1"/>
    <xf numFmtId="0" fontId="44" fillId="7" borderId="35" xfId="1" applyFont="1" applyFill="1" applyBorder="1" applyAlignment="1" applyProtection="1">
      <alignment horizontal="center" vertical="center" shrinkToFit="1"/>
    </xf>
    <xf numFmtId="0" fontId="25" fillId="7" borderId="0" xfId="0" applyFont="1" applyFill="1" applyBorder="1" applyAlignment="1" applyProtection="1">
      <alignment horizontal="center" shrinkToFit="1"/>
    </xf>
    <xf numFmtId="185" fontId="46" fillId="7" borderId="47" xfId="1" applyNumberFormat="1" applyFont="1" applyFill="1" applyBorder="1" applyAlignment="1" applyProtection="1">
      <alignment horizontal="center" vertical="center"/>
      <protection locked="0"/>
    </xf>
    <xf numFmtId="0" fontId="45" fillId="7" borderId="47" xfId="0" applyFont="1" applyFill="1" applyBorder="1" applyAlignment="1" applyProtection="1">
      <alignment horizontal="center"/>
      <protection locked="0"/>
    </xf>
    <xf numFmtId="0" fontId="34" fillId="0" borderId="3" xfId="0" applyFont="1" applyBorder="1" applyAlignment="1">
      <alignment horizontal="center"/>
    </xf>
    <xf numFmtId="0" fontId="33" fillId="0" borderId="3" xfId="0" applyFont="1" applyBorder="1" applyAlignment="1">
      <alignment horizontal="center"/>
    </xf>
    <xf numFmtId="177" fontId="35" fillId="0" borderId="3" xfId="0" applyNumberFormat="1" applyFont="1" applyBorder="1" applyAlignment="1">
      <alignment horizontal="center"/>
    </xf>
    <xf numFmtId="0" fontId="0" fillId="0" borderId="10" xfId="0" applyBorder="1" applyAlignment="1">
      <alignment horizontal="left"/>
    </xf>
    <xf numFmtId="38" fontId="19" fillId="0" borderId="2" xfId="2" applyFont="1" applyBorder="1" applyAlignment="1">
      <alignment vertical="center"/>
    </xf>
    <xf numFmtId="0" fontId="0" fillId="0" borderId="35" xfId="0" applyFill="1" applyBorder="1" applyAlignment="1">
      <alignment horizontal="left"/>
    </xf>
    <xf numFmtId="184" fontId="26" fillId="0" borderId="22" xfId="0" applyNumberFormat="1" applyFont="1" applyBorder="1"/>
    <xf numFmtId="0" fontId="26" fillId="0" borderId="1" xfId="0" applyFont="1" applyBorder="1" applyAlignment="1">
      <alignment horizontal="right"/>
    </xf>
    <xf numFmtId="0" fontId="26" fillId="0" borderId="1" xfId="0" applyFont="1" applyBorder="1" applyAlignment="1">
      <alignment horizontal="left"/>
    </xf>
    <xf numFmtId="0" fontId="55" fillId="0" borderId="0" xfId="0" applyFont="1"/>
    <xf numFmtId="0" fontId="32" fillId="0" borderId="0" xfId="0" applyFont="1" applyAlignment="1">
      <alignment horizontal="center" shrinkToFit="1"/>
    </xf>
    <xf numFmtId="0" fontId="26" fillId="7" borderId="48" xfId="0" applyFont="1" applyFill="1" applyBorder="1" applyProtection="1">
      <protection locked="0"/>
    </xf>
    <xf numFmtId="176" fontId="8" fillId="10" borderId="0" xfId="1" applyNumberFormat="1" applyFont="1" applyFill="1">
      <alignment vertical="center"/>
    </xf>
    <xf numFmtId="0" fontId="8" fillId="10" borderId="0" xfId="1" applyFont="1" applyFill="1" applyAlignment="1">
      <alignment horizontal="center" vertical="center"/>
    </xf>
    <xf numFmtId="176" fontId="36" fillId="10" borderId="0" xfId="1" applyNumberFormat="1" applyFont="1" applyFill="1">
      <alignment vertical="center"/>
    </xf>
    <xf numFmtId="176" fontId="8" fillId="10" borderId="0" xfId="1" applyNumberFormat="1" applyFont="1" applyFill="1" applyBorder="1">
      <alignment vertical="center"/>
    </xf>
    <xf numFmtId="0" fontId="8" fillId="10" borderId="0" xfId="1" applyFont="1" applyFill="1">
      <alignment vertical="center"/>
    </xf>
    <xf numFmtId="178" fontId="8" fillId="10" borderId="0" xfId="1" applyNumberFormat="1" applyFont="1" applyFill="1">
      <alignment vertical="center"/>
    </xf>
    <xf numFmtId="0" fontId="8" fillId="10" borderId="0" xfId="1" applyFont="1" applyFill="1" applyBorder="1" applyAlignment="1">
      <alignment horizontal="center" vertical="center"/>
    </xf>
    <xf numFmtId="176" fontId="11" fillId="10" borderId="0" xfId="1" applyNumberFormat="1" applyFont="1" applyFill="1" applyBorder="1">
      <alignment vertical="center"/>
    </xf>
    <xf numFmtId="0" fontId="8" fillId="10" borderId="0" xfId="1" applyFont="1" applyFill="1" applyBorder="1">
      <alignment vertical="center"/>
    </xf>
    <xf numFmtId="176" fontId="13" fillId="10" borderId="0" xfId="1" applyNumberFormat="1" applyFont="1" applyFill="1" applyBorder="1">
      <alignment vertical="center"/>
    </xf>
    <xf numFmtId="176" fontId="11" fillId="10" borderId="0" xfId="1" applyNumberFormat="1" applyFont="1" applyFill="1">
      <alignment vertical="center"/>
    </xf>
    <xf numFmtId="0" fontId="8" fillId="10" borderId="0" xfId="1" applyFont="1" applyFill="1" applyAlignment="1">
      <alignment horizontal="left" vertical="center"/>
    </xf>
    <xf numFmtId="0" fontId="13" fillId="10" borderId="0" xfId="1" applyFont="1" applyFill="1">
      <alignment vertical="center"/>
    </xf>
    <xf numFmtId="0" fontId="33" fillId="0" borderId="0" xfId="0" applyFont="1" applyAlignment="1">
      <alignment horizontal="right"/>
    </xf>
    <xf numFmtId="0" fontId="26" fillId="7" borderId="49" xfId="0" applyFont="1" applyFill="1" applyBorder="1" applyProtection="1">
      <protection locked="0"/>
    </xf>
    <xf numFmtId="0" fontId="26" fillId="7" borderId="52" xfId="0" applyFont="1" applyFill="1" applyBorder="1" applyAlignment="1" applyProtection="1">
      <alignment horizontal="center"/>
      <protection locked="0"/>
    </xf>
    <xf numFmtId="0" fontId="32" fillId="0" borderId="0" xfId="0" applyFont="1"/>
    <xf numFmtId="177" fontId="0" fillId="7" borderId="47" xfId="0" applyNumberFormat="1" applyFill="1" applyBorder="1" applyProtection="1">
      <protection locked="0"/>
    </xf>
    <xf numFmtId="176" fontId="21" fillId="10" borderId="0" xfId="1" applyNumberFormat="1" applyFont="1" applyFill="1" applyBorder="1">
      <alignment vertical="center"/>
    </xf>
    <xf numFmtId="0" fontId="0" fillId="0" borderId="3" xfId="0" applyBorder="1" applyAlignment="1" applyProtection="1">
      <alignment horizontal="left"/>
      <protection locked="0"/>
    </xf>
    <xf numFmtId="0" fontId="0" fillId="0" borderId="0" xfId="0" applyAlignment="1"/>
    <xf numFmtId="177" fontId="26" fillId="7" borderId="6" xfId="0" applyNumberFormat="1" applyFont="1" applyFill="1" applyBorder="1" applyAlignment="1" applyProtection="1">
      <alignment shrinkToFit="1"/>
      <protection locked="0"/>
    </xf>
    <xf numFmtId="177" fontId="0" fillId="0" borderId="49" xfId="0" applyNumberFormat="1" applyBorder="1" applyAlignment="1" applyProtection="1">
      <alignment shrinkToFit="1"/>
      <protection locked="0"/>
    </xf>
    <xf numFmtId="177" fontId="26" fillId="7" borderId="49" xfId="0" applyNumberFormat="1" applyFont="1" applyFill="1" applyBorder="1" applyProtection="1">
      <protection locked="0"/>
    </xf>
    <xf numFmtId="0" fontId="37" fillId="0" borderId="0" xfId="0" applyFont="1"/>
    <xf numFmtId="0" fontId="33" fillId="0" borderId="0" xfId="0" applyFont="1" applyAlignment="1">
      <alignment shrinkToFit="1"/>
    </xf>
    <xf numFmtId="0" fontId="0" fillId="0" borderId="0" xfId="0" applyAlignment="1"/>
    <xf numFmtId="0" fontId="34" fillId="0" borderId="0" xfId="0" applyFont="1" applyAlignment="1">
      <alignment shrinkToFit="1"/>
    </xf>
    <xf numFmtId="0" fontId="26" fillId="0" borderId="0" xfId="0" applyFont="1" applyAlignment="1">
      <alignment shrinkToFit="1"/>
    </xf>
    <xf numFmtId="0" fontId="0" fillId="0" borderId="34" xfId="0" applyBorder="1" applyAlignme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 xfId="1"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3" fillId="0" borderId="38" xfId="1" applyNumberFormat="1" applyFont="1" applyBorder="1" applyAlignment="1">
      <alignment horizontal="center" vertical="center"/>
    </xf>
    <xf numFmtId="0" fontId="0" fillId="0" borderId="39" xfId="0" applyBorder="1" applyAlignment="1">
      <alignment horizontal="center" vertical="center"/>
    </xf>
    <xf numFmtId="0" fontId="3" fillId="0" borderId="2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8" fillId="3" borderId="0" xfId="1" applyFont="1" applyFill="1" applyAlignment="1" applyProtection="1">
      <alignment horizontal="center" vertical="center"/>
      <protection locked="0"/>
    </xf>
    <xf numFmtId="177" fontId="8" fillId="4" borderId="2" xfId="1" applyNumberFormat="1" applyFont="1" applyFill="1" applyBorder="1" applyAlignment="1">
      <alignment horizontal="right" vertical="center"/>
    </xf>
    <xf numFmtId="0" fontId="8" fillId="0" borderId="0" xfId="1" applyFont="1" applyAlignment="1">
      <alignment horizontal="center" vertical="center"/>
    </xf>
    <xf numFmtId="0" fontId="10" fillId="0" borderId="0" xfId="1" applyFont="1" applyAlignment="1">
      <alignment horizontal="left" vertical="center" wrapText="1" shrinkToFit="1"/>
    </xf>
    <xf numFmtId="0" fontId="43" fillId="0" borderId="0" xfId="0" applyFont="1" applyAlignment="1">
      <alignment horizontal="left" vertical="center" shrinkToFit="1"/>
    </xf>
    <xf numFmtId="0" fontId="16" fillId="0" borderId="0" xfId="1" applyFont="1" applyAlignment="1">
      <alignment horizontal="center" vertical="center"/>
    </xf>
    <xf numFmtId="0" fontId="0" fillId="0" borderId="0" xfId="0" applyAlignment="1">
      <alignment horizontal="center" vertical="center"/>
    </xf>
    <xf numFmtId="0" fontId="8" fillId="0" borderId="0" xfId="1" applyFont="1" applyAlignment="1">
      <alignment horizontal="left" vertical="center" wrapText="1"/>
    </xf>
    <xf numFmtId="0" fontId="0" fillId="0" borderId="0" xfId="0" applyAlignment="1">
      <alignment horizontal="left" vertical="center"/>
    </xf>
    <xf numFmtId="0" fontId="8" fillId="0" borderId="3" xfId="1" applyFont="1" applyBorder="1" applyAlignment="1">
      <alignment horizontal="left" vertical="center"/>
    </xf>
    <xf numFmtId="177" fontId="8" fillId="4" borderId="1" xfId="1" applyNumberFormat="1" applyFont="1" applyFill="1" applyBorder="1" applyAlignment="1">
      <alignment horizontal="right" vertical="center"/>
    </xf>
    <xf numFmtId="177" fontId="14" fillId="4" borderId="21" xfId="1" applyNumberFormat="1" applyFont="1" applyFill="1" applyBorder="1" applyAlignment="1">
      <alignment vertical="center"/>
    </xf>
    <xf numFmtId="177" fontId="14" fillId="4" borderId="20" xfId="1" applyNumberFormat="1" applyFont="1" applyFill="1" applyBorder="1" applyAlignment="1">
      <alignment vertical="center"/>
    </xf>
    <xf numFmtId="177" fontId="14" fillId="4" borderId="18" xfId="1" applyNumberFormat="1" applyFont="1" applyFill="1" applyBorder="1" applyAlignment="1">
      <alignment vertical="center"/>
    </xf>
    <xf numFmtId="177" fontId="14" fillId="4" borderId="17" xfId="1" applyNumberFormat="1" applyFont="1" applyFill="1" applyBorder="1" applyAlignment="1">
      <alignment vertical="center"/>
    </xf>
    <xf numFmtId="0" fontId="8" fillId="0" borderId="20" xfId="1" applyFont="1" applyBorder="1" applyAlignment="1">
      <alignment horizontal="left" vertical="center"/>
    </xf>
    <xf numFmtId="0" fontId="8" fillId="0" borderId="19" xfId="1" applyFont="1" applyBorder="1" applyAlignment="1">
      <alignment horizontal="left" vertical="center"/>
    </xf>
    <xf numFmtId="0" fontId="8" fillId="0" borderId="17" xfId="1" applyFont="1" applyBorder="1" applyAlignment="1">
      <alignment horizontal="left" vertical="center"/>
    </xf>
    <xf numFmtId="0" fontId="8" fillId="0" borderId="16" xfId="1" applyFont="1" applyBorder="1" applyAlignment="1">
      <alignment horizontal="left" vertical="center"/>
    </xf>
    <xf numFmtId="180" fontId="8" fillId="3" borderId="4" xfId="1" applyNumberFormat="1" applyFont="1" applyFill="1" applyBorder="1" applyAlignment="1" applyProtection="1">
      <alignment horizontal="right" vertical="center"/>
      <protection locked="0"/>
    </xf>
    <xf numFmtId="180" fontId="8" fillId="3" borderId="2" xfId="1" applyNumberFormat="1" applyFont="1" applyFill="1" applyBorder="1" applyAlignment="1" applyProtection="1">
      <alignment horizontal="right" vertical="center"/>
      <protection locked="0"/>
    </xf>
    <xf numFmtId="180" fontId="8" fillId="3" borderId="2" xfId="1" applyNumberFormat="1" applyFont="1" applyFill="1" applyBorder="1" applyAlignment="1" applyProtection="1">
      <alignment horizontal="left" vertical="center"/>
      <protection locked="0"/>
    </xf>
    <xf numFmtId="178" fontId="8" fillId="0" borderId="2" xfId="1" applyNumberFormat="1" applyFont="1" applyBorder="1" applyAlignment="1">
      <alignment horizontal="center" vertical="center"/>
    </xf>
    <xf numFmtId="0" fontId="8" fillId="0" borderId="3" xfId="1" applyFont="1" applyBorder="1" applyAlignment="1">
      <alignment horizontal="center" vertical="center"/>
    </xf>
    <xf numFmtId="0" fontId="8" fillId="0" borderId="3" xfId="1" applyFont="1" applyFill="1" applyBorder="1" applyAlignment="1" applyProtection="1">
      <alignment horizontal="center" vertical="center"/>
      <protection locked="0"/>
    </xf>
    <xf numFmtId="0" fontId="8" fillId="3" borderId="1" xfId="1" applyNumberFormat="1" applyFont="1" applyFill="1" applyBorder="1" applyAlignment="1" applyProtection="1">
      <alignment vertical="center" shrinkToFit="1"/>
      <protection locked="0"/>
    </xf>
    <xf numFmtId="0" fontId="8" fillId="0" borderId="1" xfId="1" applyFont="1" applyBorder="1" applyAlignment="1">
      <alignment horizontal="left" vertical="center"/>
    </xf>
    <xf numFmtId="0" fontId="8" fillId="0" borderId="6" xfId="1" applyFont="1" applyBorder="1" applyAlignment="1">
      <alignment horizontal="center" vertical="center"/>
    </xf>
    <xf numFmtId="0" fontId="8" fillId="0" borderId="0" xfId="1" applyFont="1" applyAlignment="1">
      <alignment horizontal="left" vertical="center"/>
    </xf>
    <xf numFmtId="0" fontId="8" fillId="0" borderId="28" xfId="1" applyFont="1" applyBorder="1" applyAlignment="1">
      <alignment horizontal="left" vertical="center" shrinkToFit="1"/>
    </xf>
    <xf numFmtId="0" fontId="8" fillId="0" borderId="27" xfId="1" applyFont="1" applyBorder="1" applyAlignment="1">
      <alignment horizontal="left" vertical="center" shrinkToFit="1"/>
    </xf>
    <xf numFmtId="0" fontId="8" fillId="0" borderId="33" xfId="1" applyFont="1" applyBorder="1" applyAlignment="1">
      <alignment horizontal="left" vertical="center"/>
    </xf>
    <xf numFmtId="0" fontId="8" fillId="0" borderId="32" xfId="1" applyFont="1" applyBorder="1" applyAlignment="1">
      <alignment horizontal="left" vertical="center"/>
    </xf>
    <xf numFmtId="2" fontId="10" fillId="0" borderId="0" xfId="1" applyNumberFormat="1" applyFont="1" applyAlignment="1">
      <alignment horizontal="right" vertical="center"/>
    </xf>
    <xf numFmtId="180" fontId="8" fillId="3" borderId="4" xfId="1" applyNumberFormat="1" applyFont="1" applyFill="1" applyBorder="1" applyAlignment="1">
      <alignment horizontal="right" vertical="center"/>
    </xf>
    <xf numFmtId="180" fontId="8" fillId="3" borderId="2" xfId="1" applyNumberFormat="1" applyFont="1" applyFill="1" applyBorder="1" applyAlignment="1">
      <alignment horizontal="right" vertical="center"/>
    </xf>
    <xf numFmtId="0" fontId="13" fillId="0" borderId="0" xfId="1" applyFont="1" applyAlignment="1">
      <alignment horizontal="left" vertical="center"/>
    </xf>
    <xf numFmtId="0" fontId="8" fillId="0" borderId="1" xfId="1" applyFont="1" applyBorder="1" applyAlignment="1">
      <alignment horizontal="center" vertical="center"/>
    </xf>
    <xf numFmtId="0" fontId="27" fillId="3" borderId="32" xfId="1" applyNumberFormat="1" applyFont="1" applyFill="1" applyBorder="1" applyAlignment="1" applyProtection="1">
      <alignment horizontal="center" vertical="center"/>
      <protection locked="0"/>
    </xf>
    <xf numFmtId="0" fontId="9" fillId="0" borderId="0" xfId="1" applyFont="1" applyAlignment="1">
      <alignment horizontal="left" vertical="center" wrapText="1"/>
    </xf>
    <xf numFmtId="0" fontId="9"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8" fillId="0" borderId="22" xfId="1" applyFont="1" applyBorder="1" applyAlignment="1">
      <alignment horizontal="center" vertical="center"/>
    </xf>
    <xf numFmtId="2" fontId="8" fillId="4" borderId="0" xfId="1" applyNumberFormat="1" applyFont="1" applyFill="1" applyBorder="1" applyAlignment="1">
      <alignment horizontal="right" vertical="center"/>
    </xf>
    <xf numFmtId="0" fontId="10" fillId="0" borderId="0" xfId="1" applyFont="1" applyAlignment="1">
      <alignment horizontal="right" vertical="center"/>
    </xf>
    <xf numFmtId="2" fontId="8" fillId="4" borderId="1" xfId="1" applyNumberFormat="1" applyFont="1" applyFill="1" applyBorder="1" applyAlignment="1">
      <alignment horizontal="center" vertical="center"/>
    </xf>
    <xf numFmtId="0" fontId="8" fillId="0" borderId="2" xfId="1" applyFont="1" applyBorder="1" applyAlignment="1">
      <alignment horizontal="left" vertical="center"/>
    </xf>
    <xf numFmtId="0" fontId="8" fillId="0" borderId="5" xfId="1" applyFont="1" applyBorder="1" applyAlignment="1">
      <alignment horizontal="left" vertical="center"/>
    </xf>
    <xf numFmtId="0" fontId="8" fillId="0" borderId="25" xfId="1" applyFont="1" applyBorder="1" applyAlignment="1">
      <alignment horizontal="center" vertical="center"/>
    </xf>
    <xf numFmtId="0" fontId="8" fillId="0" borderId="24" xfId="1" applyFont="1" applyBorder="1" applyAlignment="1">
      <alignment horizontal="center" vertical="center"/>
    </xf>
    <xf numFmtId="0" fontId="27" fillId="3" borderId="27" xfId="1" applyNumberFormat="1" applyFont="1" applyFill="1" applyBorder="1" applyAlignment="1" applyProtection="1">
      <alignment horizontal="center" vertical="center"/>
      <protection locked="0"/>
    </xf>
    <xf numFmtId="178" fontId="8" fillId="4" borderId="20" xfId="1" applyNumberFormat="1" applyFont="1" applyFill="1" applyBorder="1" applyAlignment="1">
      <alignment horizontal="center" vertical="center"/>
    </xf>
    <xf numFmtId="178" fontId="8" fillId="4" borderId="26" xfId="1" applyNumberFormat="1" applyFont="1" applyFill="1" applyBorder="1" applyAlignment="1">
      <alignment horizontal="right" vertical="center"/>
    </xf>
    <xf numFmtId="178" fontId="8" fillId="4" borderId="25" xfId="1" applyNumberFormat="1" applyFont="1" applyFill="1" applyBorder="1" applyAlignment="1">
      <alignment horizontal="right" vertical="center"/>
    </xf>
    <xf numFmtId="178" fontId="8" fillId="4" borderId="31" xfId="1" applyNumberFormat="1" applyFont="1" applyFill="1" applyBorder="1" applyAlignment="1">
      <alignment horizontal="right" vertical="center"/>
    </xf>
    <xf numFmtId="178" fontId="8" fillId="4" borderId="30" xfId="1" applyNumberFormat="1" applyFont="1" applyFill="1" applyBorder="1" applyAlignment="1">
      <alignment horizontal="right" vertical="center"/>
    </xf>
    <xf numFmtId="178" fontId="8" fillId="4" borderId="8" xfId="1" applyNumberFormat="1" applyFont="1" applyFill="1" applyBorder="1" applyAlignment="1">
      <alignment horizontal="center" vertical="center"/>
    </xf>
    <xf numFmtId="178" fontId="8" fillId="4" borderId="6" xfId="1" applyNumberFormat="1" applyFont="1" applyFill="1" applyBorder="1" applyAlignment="1">
      <alignment horizontal="center" vertical="center"/>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4" borderId="1" xfId="1" applyFont="1" applyFill="1" applyBorder="1" applyAlignment="1">
      <alignment horizontal="right" vertical="center"/>
    </xf>
    <xf numFmtId="0" fontId="8" fillId="4" borderId="1" xfId="1" applyFont="1" applyFill="1" applyBorder="1" applyAlignment="1">
      <alignment horizontal="center" vertical="center"/>
    </xf>
    <xf numFmtId="38" fontId="8" fillId="10" borderId="50" xfId="2" applyFont="1" applyFill="1" applyBorder="1" applyAlignment="1" applyProtection="1">
      <alignment horizontal="right" vertical="center"/>
      <protection locked="0"/>
    </xf>
    <xf numFmtId="38" fontId="8" fillId="10" borderId="51" xfId="2" applyFont="1" applyFill="1" applyBorder="1" applyAlignment="1" applyProtection="1">
      <alignment horizontal="right" vertical="center"/>
      <protection locked="0"/>
    </xf>
    <xf numFmtId="0" fontId="8" fillId="0" borderId="0" xfId="1" applyFont="1" applyBorder="1" applyAlignment="1">
      <alignment horizontal="left" vertical="center"/>
    </xf>
    <xf numFmtId="0" fontId="8" fillId="4" borderId="0" xfId="1" applyFont="1" applyFill="1" applyAlignment="1">
      <alignment horizontal="center" vertical="center"/>
    </xf>
    <xf numFmtId="0" fontId="8" fillId="4" borderId="2" xfId="1" applyFont="1" applyFill="1" applyBorder="1" applyAlignment="1">
      <alignment horizontal="center" vertical="center"/>
    </xf>
    <xf numFmtId="0" fontId="8" fillId="0" borderId="4" xfId="5" applyFont="1" applyBorder="1" applyAlignment="1">
      <alignment horizontal="center" vertical="center"/>
    </xf>
    <xf numFmtId="0" fontId="8" fillId="0" borderId="2" xfId="5" applyFont="1" applyBorder="1" applyAlignment="1">
      <alignment horizontal="center" vertical="center"/>
    </xf>
    <xf numFmtId="0" fontId="8" fillId="0" borderId="5" xfId="5" applyFont="1" applyBorder="1" applyAlignment="1">
      <alignment horizontal="center" vertical="center"/>
    </xf>
    <xf numFmtId="0" fontId="8" fillId="0" borderId="0" xfId="5" applyFont="1" applyAlignment="1">
      <alignment horizontal="center" vertical="center"/>
    </xf>
    <xf numFmtId="177" fontId="21" fillId="3" borderId="4" xfId="5" applyNumberFormat="1" applyFont="1" applyFill="1" applyBorder="1" applyAlignment="1">
      <alignment horizontal="right" vertical="center"/>
    </xf>
    <xf numFmtId="177" fontId="21" fillId="3" borderId="2" xfId="5" applyNumberFormat="1" applyFont="1" applyFill="1" applyBorder="1" applyAlignment="1">
      <alignment horizontal="right" vertical="center"/>
    </xf>
    <xf numFmtId="177" fontId="21" fillId="3" borderId="5" xfId="5" applyNumberFormat="1" applyFont="1" applyFill="1" applyBorder="1" applyAlignment="1">
      <alignment horizontal="right" vertical="center"/>
    </xf>
    <xf numFmtId="0" fontId="23" fillId="0" borderId="0" xfId="5" applyFont="1" applyAlignment="1">
      <alignment horizontal="left" vertical="center"/>
    </xf>
    <xf numFmtId="0" fontId="8" fillId="0" borderId="3" xfId="5" applyFont="1" applyFill="1" applyBorder="1" applyAlignment="1">
      <alignment horizontal="center" vertical="center"/>
    </xf>
    <xf numFmtId="0" fontId="8" fillId="0" borderId="1" xfId="5" applyFont="1" applyBorder="1" applyAlignment="1">
      <alignment horizontal="center" vertical="center"/>
    </xf>
    <xf numFmtId="0" fontId="8" fillId="0" borderId="3" xfId="5" applyFont="1" applyBorder="1" applyAlignment="1">
      <alignment horizontal="center" vertical="center"/>
    </xf>
    <xf numFmtId="0" fontId="8" fillId="3" borderId="4" xfId="5" applyFont="1" applyFill="1" applyBorder="1" applyAlignment="1">
      <alignment horizontal="right" vertical="center"/>
    </xf>
    <xf numFmtId="0" fontId="0" fillId="0" borderId="2" xfId="0" applyBorder="1" applyAlignment="1">
      <alignment horizontal="right" vertical="center"/>
    </xf>
    <xf numFmtId="0" fontId="8" fillId="3" borderId="2" xfId="5" applyFont="1" applyFill="1" applyBorder="1" applyAlignment="1">
      <alignment horizontal="left" vertical="center"/>
    </xf>
    <xf numFmtId="0" fontId="0" fillId="0" borderId="5" xfId="0" applyBorder="1" applyAlignment="1">
      <alignment horizontal="left" vertical="center"/>
    </xf>
    <xf numFmtId="0" fontId="21" fillId="3" borderId="5" xfId="5" applyFont="1" applyFill="1" applyBorder="1" applyAlignment="1">
      <alignment horizontal="center" vertical="center"/>
    </xf>
    <xf numFmtId="0" fontId="21" fillId="3" borderId="3" xfId="5" applyFont="1" applyFill="1" applyBorder="1" applyAlignment="1">
      <alignment horizontal="center" vertical="center"/>
    </xf>
    <xf numFmtId="0" fontId="21" fillId="3" borderId="4" xfId="5" applyFont="1" applyFill="1" applyBorder="1" applyAlignment="1">
      <alignment horizontal="center" vertical="center"/>
    </xf>
    <xf numFmtId="0" fontId="8" fillId="0" borderId="4" xfId="5" applyFont="1" applyBorder="1" applyAlignment="1">
      <alignment horizontal="center" vertical="center" shrinkToFit="1"/>
    </xf>
    <xf numFmtId="0" fontId="8" fillId="0" borderId="2" xfId="5" applyFont="1" applyBorder="1" applyAlignment="1">
      <alignment horizontal="center" vertical="center" shrinkToFit="1"/>
    </xf>
    <xf numFmtId="0" fontId="8" fillId="0" borderId="5" xfId="5" applyFont="1" applyBorder="1" applyAlignment="1">
      <alignment horizontal="center" vertical="center" shrinkToFit="1"/>
    </xf>
    <xf numFmtId="0" fontId="21" fillId="3" borderId="2" xfId="5" applyFont="1" applyFill="1" applyBorder="1" applyAlignment="1">
      <alignment horizontal="center" vertical="center"/>
    </xf>
    <xf numFmtId="0" fontId="8" fillId="0" borderId="3" xfId="5" applyFont="1" applyBorder="1" applyAlignment="1">
      <alignment horizontal="left" vertical="center"/>
    </xf>
    <xf numFmtId="38" fontId="21" fillId="5" borderId="4" xfId="6" applyFont="1" applyFill="1" applyBorder="1" applyAlignment="1">
      <alignment horizontal="right" vertical="center"/>
    </xf>
    <xf numFmtId="38" fontId="21" fillId="5" borderId="2" xfId="6" applyFont="1" applyFill="1" applyBorder="1" applyAlignment="1">
      <alignment horizontal="right" vertical="center"/>
    </xf>
    <xf numFmtId="0" fontId="8" fillId="0" borderId="2" xfId="5" applyFont="1" applyBorder="1" applyAlignment="1">
      <alignment horizontal="left" vertical="center"/>
    </xf>
    <xf numFmtId="0" fontId="8" fillId="0" borderId="5" xfId="5" applyFont="1" applyBorder="1" applyAlignment="1">
      <alignment horizontal="left" vertical="center"/>
    </xf>
    <xf numFmtId="177" fontId="21" fillId="3" borderId="2" xfId="5" applyNumberFormat="1" applyFont="1" applyFill="1" applyBorder="1" applyAlignment="1">
      <alignment horizontal="center" vertical="center"/>
    </xf>
    <xf numFmtId="0" fontId="8" fillId="0" borderId="4" xfId="5" applyFont="1" applyBorder="1" applyAlignment="1">
      <alignment horizontal="left" vertical="center"/>
    </xf>
    <xf numFmtId="0" fontId="11" fillId="0" borderId="0" xfId="5" applyFont="1" applyBorder="1" applyAlignment="1">
      <alignment horizontal="left" vertical="center" wrapText="1" shrinkToFit="1"/>
    </xf>
    <xf numFmtId="0" fontId="11" fillId="0" borderId="0" xfId="5" applyFont="1" applyBorder="1" applyAlignment="1">
      <alignment horizontal="left" vertical="center" shrinkToFit="1"/>
    </xf>
    <xf numFmtId="38" fontId="21" fillId="4" borderId="4" xfId="6" applyFont="1" applyFill="1" applyBorder="1" applyAlignment="1">
      <alignment horizontal="right" vertical="center"/>
    </xf>
    <xf numFmtId="38" fontId="21" fillId="4" borderId="2" xfId="6" applyFont="1" applyFill="1" applyBorder="1" applyAlignment="1">
      <alignment horizontal="right" vertical="center"/>
    </xf>
    <xf numFmtId="0" fontId="22" fillId="0" borderId="0" xfId="5" applyFont="1" applyAlignment="1">
      <alignment horizontal="left" vertical="center"/>
    </xf>
    <xf numFmtId="0" fontId="0" fillId="0" borderId="0" xfId="0" applyAlignment="1">
      <alignment vertical="center"/>
    </xf>
    <xf numFmtId="0" fontId="8" fillId="0" borderId="3" xfId="5" applyFont="1" applyFill="1" applyBorder="1" applyAlignment="1">
      <alignment horizontal="left" vertical="center"/>
    </xf>
    <xf numFmtId="177" fontId="21" fillId="0" borderId="4" xfId="5" applyNumberFormat="1" applyFont="1" applyFill="1" applyBorder="1" applyAlignment="1">
      <alignment horizontal="right" vertical="center"/>
    </xf>
    <xf numFmtId="177" fontId="21" fillId="0" borderId="2" xfId="5" applyNumberFormat="1" applyFont="1" applyFill="1" applyBorder="1" applyAlignment="1">
      <alignment horizontal="right" vertical="center"/>
    </xf>
    <xf numFmtId="177" fontId="21" fillId="0" borderId="5" xfId="5" applyNumberFormat="1" applyFont="1" applyFill="1" applyBorder="1" applyAlignment="1">
      <alignment horizontal="right" vertical="center"/>
    </xf>
    <xf numFmtId="0" fontId="8" fillId="0" borderId="4" xfId="5" applyFont="1" applyBorder="1" applyAlignment="1">
      <alignment horizontal="left" vertical="center" wrapText="1"/>
    </xf>
    <xf numFmtId="0" fontId="8" fillId="0" borderId="2" xfId="5" applyFont="1" applyBorder="1" applyAlignment="1">
      <alignment horizontal="left" vertical="center" wrapText="1"/>
    </xf>
    <xf numFmtId="0" fontId="8" fillId="0" borderId="5" xfId="5" applyFont="1" applyBorder="1" applyAlignment="1">
      <alignment horizontal="left" vertical="center" wrapText="1"/>
    </xf>
    <xf numFmtId="0" fontId="8" fillId="3" borderId="4" xfId="5" applyFont="1" applyFill="1" applyBorder="1" applyAlignment="1">
      <alignment horizontal="center" vertical="center"/>
    </xf>
    <xf numFmtId="0" fontId="8" fillId="3" borderId="2" xfId="5" applyFont="1" applyFill="1" applyBorder="1" applyAlignment="1">
      <alignment horizontal="center" vertical="center"/>
    </xf>
    <xf numFmtId="0" fontId="8" fillId="3" borderId="5" xfId="5" applyFont="1" applyFill="1" applyBorder="1" applyAlignment="1">
      <alignment horizontal="center" vertical="center"/>
    </xf>
    <xf numFmtId="0" fontId="8" fillId="0" borderId="4" xfId="5" applyFont="1" applyFill="1" applyBorder="1" applyAlignment="1">
      <alignment horizontal="center" vertical="center"/>
    </xf>
    <xf numFmtId="0" fontId="8" fillId="0" borderId="2" xfId="5" applyFont="1" applyFill="1" applyBorder="1" applyAlignment="1">
      <alignment horizontal="center" vertical="center"/>
    </xf>
    <xf numFmtId="0" fontId="8" fillId="0" borderId="5" xfId="5" applyFont="1" applyFill="1" applyBorder="1" applyAlignment="1">
      <alignment horizontal="center" vertical="center"/>
    </xf>
    <xf numFmtId="0" fontId="8" fillId="5" borderId="1" xfId="1" applyNumberFormat="1" applyFont="1" applyFill="1" applyBorder="1" applyAlignment="1" applyProtection="1">
      <alignment vertical="center" shrinkToFit="1"/>
      <protection locked="0"/>
    </xf>
    <xf numFmtId="0" fontId="8" fillId="0" borderId="10" xfId="5" applyFont="1" applyBorder="1" applyAlignment="1">
      <alignment horizontal="left" vertical="center" wrapText="1"/>
    </xf>
    <xf numFmtId="0" fontId="8" fillId="0" borderId="11" xfId="5" applyFont="1" applyBorder="1" applyAlignment="1">
      <alignment horizontal="left" vertical="center" wrapText="1"/>
    </xf>
    <xf numFmtId="0" fontId="8" fillId="0" borderId="9" xfId="5" applyFont="1" applyBorder="1" applyAlignment="1">
      <alignment horizontal="left" vertical="center" wrapText="1"/>
    </xf>
    <xf numFmtId="0" fontId="8" fillId="0" borderId="23" xfId="5" applyFont="1" applyBorder="1" applyAlignment="1">
      <alignment horizontal="left" vertical="center" wrapText="1"/>
    </xf>
    <xf numFmtId="0" fontId="8" fillId="0" borderId="1" xfId="5" applyFont="1" applyBorder="1" applyAlignment="1">
      <alignment horizontal="left" vertical="center" wrapText="1"/>
    </xf>
    <xf numFmtId="0" fontId="8" fillId="0" borderId="22" xfId="5" applyFont="1" applyBorder="1" applyAlignment="1">
      <alignment horizontal="left" vertical="center" wrapText="1"/>
    </xf>
    <xf numFmtId="0" fontId="17" fillId="0" borderId="35" xfId="3" applyFont="1" applyBorder="1" applyAlignment="1">
      <alignment horizontal="center" vertical="center"/>
    </xf>
    <xf numFmtId="0" fontId="17" fillId="0" borderId="23" xfId="3" applyFont="1" applyBorder="1" applyAlignment="1">
      <alignment horizontal="center" vertical="center"/>
    </xf>
    <xf numFmtId="0" fontId="17" fillId="0" borderId="3" xfId="3" applyFont="1" applyBorder="1" applyAlignment="1">
      <alignment horizontal="center" vertical="center"/>
    </xf>
  </cellXfs>
  <cellStyles count="8">
    <cellStyle name="ハイパーリンク" xfId="7" builtinId="8"/>
    <cellStyle name="桁区切り 2" xfId="2"/>
    <cellStyle name="桁区切り 2 2" xfId="4"/>
    <cellStyle name="桁区切り 3" xfId="6"/>
    <cellStyle name="標準" xfId="0" builtinId="0"/>
    <cellStyle name="標準 2" xfId="1"/>
    <cellStyle name="標準 2 2" xfId="3"/>
    <cellStyle name="標準 3" xfId="5"/>
  </cellStyles>
  <dxfs count="3">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57150</xdr:colOff>
      <xdr:row>18</xdr:row>
      <xdr:rowOff>19050</xdr:rowOff>
    </xdr:from>
    <xdr:to>
      <xdr:col>3</xdr:col>
      <xdr:colOff>914400</xdr:colOff>
      <xdr:row>18</xdr:row>
      <xdr:rowOff>219075</xdr:rowOff>
    </xdr:to>
    <xdr:sp macro="" textlink="">
      <xdr:nvSpPr>
        <xdr:cNvPr id="2" name="テキスト ボックス 1"/>
        <xdr:cNvSpPr txBox="1"/>
      </xdr:nvSpPr>
      <xdr:spPr>
        <a:xfrm>
          <a:off x="8086725" y="38290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日数入力</a:t>
          </a:r>
        </a:p>
      </xdr:txBody>
    </xdr:sp>
    <xdr:clientData/>
  </xdr:twoCellAnchor>
  <xdr:twoCellAnchor>
    <xdr:from>
      <xdr:col>3</xdr:col>
      <xdr:colOff>47625</xdr:colOff>
      <xdr:row>19</xdr:row>
      <xdr:rowOff>19050</xdr:rowOff>
    </xdr:from>
    <xdr:to>
      <xdr:col>3</xdr:col>
      <xdr:colOff>904875</xdr:colOff>
      <xdr:row>19</xdr:row>
      <xdr:rowOff>219075</xdr:rowOff>
    </xdr:to>
    <xdr:sp macro="" textlink="">
      <xdr:nvSpPr>
        <xdr:cNvPr id="3" name="テキスト ボックス 2"/>
        <xdr:cNvSpPr txBox="1"/>
      </xdr:nvSpPr>
      <xdr:spPr>
        <a:xfrm>
          <a:off x="8077200" y="406717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38100</xdr:colOff>
      <xdr:row>20</xdr:row>
      <xdr:rowOff>19050</xdr:rowOff>
    </xdr:from>
    <xdr:to>
      <xdr:col>3</xdr:col>
      <xdr:colOff>895350</xdr:colOff>
      <xdr:row>20</xdr:row>
      <xdr:rowOff>219075</xdr:rowOff>
    </xdr:to>
    <xdr:sp macro="" textlink="">
      <xdr:nvSpPr>
        <xdr:cNvPr id="4" name="テキスト ボックス 3"/>
        <xdr:cNvSpPr txBox="1"/>
      </xdr:nvSpPr>
      <xdr:spPr>
        <a:xfrm>
          <a:off x="8067675" y="430530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47625</xdr:colOff>
      <xdr:row>21</xdr:row>
      <xdr:rowOff>19050</xdr:rowOff>
    </xdr:from>
    <xdr:to>
      <xdr:col>3</xdr:col>
      <xdr:colOff>904875</xdr:colOff>
      <xdr:row>21</xdr:row>
      <xdr:rowOff>219075</xdr:rowOff>
    </xdr:to>
    <xdr:sp macro="" textlink="">
      <xdr:nvSpPr>
        <xdr:cNvPr id="5" name="テキスト ボックス 4"/>
        <xdr:cNvSpPr txBox="1"/>
      </xdr:nvSpPr>
      <xdr:spPr>
        <a:xfrm>
          <a:off x="8077200" y="454342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47625</xdr:colOff>
      <xdr:row>22</xdr:row>
      <xdr:rowOff>19050</xdr:rowOff>
    </xdr:from>
    <xdr:to>
      <xdr:col>3</xdr:col>
      <xdr:colOff>904875</xdr:colOff>
      <xdr:row>22</xdr:row>
      <xdr:rowOff>219075</xdr:rowOff>
    </xdr:to>
    <xdr:sp macro="" textlink="">
      <xdr:nvSpPr>
        <xdr:cNvPr id="6" name="テキスト ボックス 5"/>
        <xdr:cNvSpPr txBox="1"/>
      </xdr:nvSpPr>
      <xdr:spPr>
        <a:xfrm>
          <a:off x="8077200" y="47815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26</xdr:row>
      <xdr:rowOff>19050</xdr:rowOff>
    </xdr:from>
    <xdr:to>
      <xdr:col>3</xdr:col>
      <xdr:colOff>876300</xdr:colOff>
      <xdr:row>26</xdr:row>
      <xdr:rowOff>219075</xdr:rowOff>
    </xdr:to>
    <xdr:sp macro="" textlink="">
      <xdr:nvSpPr>
        <xdr:cNvPr id="7" name="テキスト ボックス 6"/>
        <xdr:cNvSpPr txBox="1"/>
      </xdr:nvSpPr>
      <xdr:spPr>
        <a:xfrm>
          <a:off x="7248525" y="57340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日数入力</a:t>
          </a:r>
        </a:p>
      </xdr:txBody>
    </xdr:sp>
    <xdr:clientData/>
  </xdr:twoCellAnchor>
  <xdr:twoCellAnchor>
    <xdr:from>
      <xdr:col>3</xdr:col>
      <xdr:colOff>19050</xdr:colOff>
      <xdr:row>27</xdr:row>
      <xdr:rowOff>19050</xdr:rowOff>
    </xdr:from>
    <xdr:to>
      <xdr:col>3</xdr:col>
      <xdr:colOff>876300</xdr:colOff>
      <xdr:row>27</xdr:row>
      <xdr:rowOff>219075</xdr:rowOff>
    </xdr:to>
    <xdr:sp macro="" textlink="">
      <xdr:nvSpPr>
        <xdr:cNvPr id="8" name="テキスト ボックス 7"/>
        <xdr:cNvSpPr txBox="1"/>
      </xdr:nvSpPr>
      <xdr:spPr>
        <a:xfrm>
          <a:off x="7248525" y="597217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28</xdr:row>
      <xdr:rowOff>19050</xdr:rowOff>
    </xdr:from>
    <xdr:to>
      <xdr:col>3</xdr:col>
      <xdr:colOff>876300</xdr:colOff>
      <xdr:row>28</xdr:row>
      <xdr:rowOff>219075</xdr:rowOff>
    </xdr:to>
    <xdr:sp macro="" textlink="">
      <xdr:nvSpPr>
        <xdr:cNvPr id="9" name="テキスト ボックス 8"/>
        <xdr:cNvSpPr txBox="1"/>
      </xdr:nvSpPr>
      <xdr:spPr>
        <a:xfrm>
          <a:off x="7248525" y="621030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28575</xdr:colOff>
      <xdr:row>29</xdr:row>
      <xdr:rowOff>19050</xdr:rowOff>
    </xdr:from>
    <xdr:to>
      <xdr:col>3</xdr:col>
      <xdr:colOff>885825</xdr:colOff>
      <xdr:row>29</xdr:row>
      <xdr:rowOff>219075</xdr:rowOff>
    </xdr:to>
    <xdr:sp macro="" textlink="">
      <xdr:nvSpPr>
        <xdr:cNvPr id="10" name="テキスト ボックス 9"/>
        <xdr:cNvSpPr txBox="1"/>
      </xdr:nvSpPr>
      <xdr:spPr>
        <a:xfrm>
          <a:off x="7258050" y="644842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30</xdr:row>
      <xdr:rowOff>19050</xdr:rowOff>
    </xdr:from>
    <xdr:to>
      <xdr:col>3</xdr:col>
      <xdr:colOff>876300</xdr:colOff>
      <xdr:row>30</xdr:row>
      <xdr:rowOff>219075</xdr:rowOff>
    </xdr:to>
    <xdr:sp macro="" textlink="">
      <xdr:nvSpPr>
        <xdr:cNvPr id="11" name="テキスト ボックス 10"/>
        <xdr:cNvSpPr txBox="1"/>
      </xdr:nvSpPr>
      <xdr:spPr>
        <a:xfrm>
          <a:off x="7248525" y="66865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34</xdr:row>
      <xdr:rowOff>19050</xdr:rowOff>
    </xdr:from>
    <xdr:to>
      <xdr:col>3</xdr:col>
      <xdr:colOff>876300</xdr:colOff>
      <xdr:row>34</xdr:row>
      <xdr:rowOff>219075</xdr:rowOff>
    </xdr:to>
    <xdr:sp macro="" textlink="">
      <xdr:nvSpPr>
        <xdr:cNvPr id="12" name="テキスト ボックス 11"/>
        <xdr:cNvSpPr txBox="1"/>
      </xdr:nvSpPr>
      <xdr:spPr>
        <a:xfrm>
          <a:off x="7248525" y="76390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日数入力</a:t>
          </a:r>
        </a:p>
      </xdr:txBody>
    </xdr:sp>
    <xdr:clientData/>
  </xdr:twoCellAnchor>
  <xdr:twoCellAnchor>
    <xdr:from>
      <xdr:col>3</xdr:col>
      <xdr:colOff>19050</xdr:colOff>
      <xdr:row>35</xdr:row>
      <xdr:rowOff>19050</xdr:rowOff>
    </xdr:from>
    <xdr:to>
      <xdr:col>3</xdr:col>
      <xdr:colOff>876300</xdr:colOff>
      <xdr:row>35</xdr:row>
      <xdr:rowOff>219075</xdr:rowOff>
    </xdr:to>
    <xdr:sp macro="" textlink="">
      <xdr:nvSpPr>
        <xdr:cNvPr id="13" name="テキスト ボックス 12"/>
        <xdr:cNvSpPr txBox="1"/>
      </xdr:nvSpPr>
      <xdr:spPr>
        <a:xfrm>
          <a:off x="7248525" y="787717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9525</xdr:colOff>
      <xdr:row>36</xdr:row>
      <xdr:rowOff>19050</xdr:rowOff>
    </xdr:from>
    <xdr:to>
      <xdr:col>3</xdr:col>
      <xdr:colOff>866775</xdr:colOff>
      <xdr:row>36</xdr:row>
      <xdr:rowOff>219075</xdr:rowOff>
    </xdr:to>
    <xdr:sp macro="" textlink="">
      <xdr:nvSpPr>
        <xdr:cNvPr id="14" name="テキスト ボックス 13"/>
        <xdr:cNvSpPr txBox="1"/>
      </xdr:nvSpPr>
      <xdr:spPr>
        <a:xfrm>
          <a:off x="7239000" y="811530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37</xdr:row>
      <xdr:rowOff>19050</xdr:rowOff>
    </xdr:from>
    <xdr:to>
      <xdr:col>3</xdr:col>
      <xdr:colOff>876300</xdr:colOff>
      <xdr:row>37</xdr:row>
      <xdr:rowOff>219075</xdr:rowOff>
    </xdr:to>
    <xdr:sp macro="" textlink="">
      <xdr:nvSpPr>
        <xdr:cNvPr id="15" name="テキスト ボックス 14"/>
        <xdr:cNvSpPr txBox="1"/>
      </xdr:nvSpPr>
      <xdr:spPr>
        <a:xfrm>
          <a:off x="7248525" y="835342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38</xdr:row>
      <xdr:rowOff>19050</xdr:rowOff>
    </xdr:from>
    <xdr:to>
      <xdr:col>3</xdr:col>
      <xdr:colOff>876300</xdr:colOff>
      <xdr:row>38</xdr:row>
      <xdr:rowOff>219075</xdr:rowOff>
    </xdr:to>
    <xdr:sp macro="" textlink="">
      <xdr:nvSpPr>
        <xdr:cNvPr id="16" name="テキスト ボックス 15"/>
        <xdr:cNvSpPr txBox="1"/>
      </xdr:nvSpPr>
      <xdr:spPr>
        <a:xfrm>
          <a:off x="7248525" y="85915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28575</xdr:colOff>
      <xdr:row>42</xdr:row>
      <xdr:rowOff>28575</xdr:rowOff>
    </xdr:from>
    <xdr:to>
      <xdr:col>3</xdr:col>
      <xdr:colOff>885825</xdr:colOff>
      <xdr:row>42</xdr:row>
      <xdr:rowOff>228600</xdr:rowOff>
    </xdr:to>
    <xdr:sp macro="" textlink="">
      <xdr:nvSpPr>
        <xdr:cNvPr id="17" name="テキスト ボックス 16"/>
        <xdr:cNvSpPr txBox="1"/>
      </xdr:nvSpPr>
      <xdr:spPr>
        <a:xfrm>
          <a:off x="7258050" y="955357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日数入力</a:t>
          </a:r>
        </a:p>
      </xdr:txBody>
    </xdr:sp>
    <xdr:clientData/>
  </xdr:twoCellAnchor>
  <xdr:twoCellAnchor>
    <xdr:from>
      <xdr:col>3</xdr:col>
      <xdr:colOff>28575</xdr:colOff>
      <xdr:row>43</xdr:row>
      <xdr:rowOff>9525</xdr:rowOff>
    </xdr:from>
    <xdr:to>
      <xdr:col>3</xdr:col>
      <xdr:colOff>885825</xdr:colOff>
      <xdr:row>43</xdr:row>
      <xdr:rowOff>209550</xdr:rowOff>
    </xdr:to>
    <xdr:sp macro="" textlink="">
      <xdr:nvSpPr>
        <xdr:cNvPr id="18" name="テキスト ボックス 17"/>
        <xdr:cNvSpPr txBox="1"/>
      </xdr:nvSpPr>
      <xdr:spPr>
        <a:xfrm>
          <a:off x="7258050" y="977265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44</xdr:row>
      <xdr:rowOff>19050</xdr:rowOff>
    </xdr:from>
    <xdr:to>
      <xdr:col>3</xdr:col>
      <xdr:colOff>876300</xdr:colOff>
      <xdr:row>44</xdr:row>
      <xdr:rowOff>219075</xdr:rowOff>
    </xdr:to>
    <xdr:sp macro="" textlink="">
      <xdr:nvSpPr>
        <xdr:cNvPr id="19" name="テキスト ボックス 18"/>
        <xdr:cNvSpPr txBox="1"/>
      </xdr:nvSpPr>
      <xdr:spPr>
        <a:xfrm>
          <a:off x="7248525" y="10020300"/>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45</xdr:row>
      <xdr:rowOff>19050</xdr:rowOff>
    </xdr:from>
    <xdr:to>
      <xdr:col>3</xdr:col>
      <xdr:colOff>876300</xdr:colOff>
      <xdr:row>45</xdr:row>
      <xdr:rowOff>219075</xdr:rowOff>
    </xdr:to>
    <xdr:sp macro="" textlink="">
      <xdr:nvSpPr>
        <xdr:cNvPr id="20" name="テキスト ボックス 19"/>
        <xdr:cNvSpPr txBox="1"/>
      </xdr:nvSpPr>
      <xdr:spPr>
        <a:xfrm>
          <a:off x="7248525" y="1025842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19050</xdr:colOff>
      <xdr:row>46</xdr:row>
      <xdr:rowOff>28575</xdr:rowOff>
    </xdr:from>
    <xdr:to>
      <xdr:col>3</xdr:col>
      <xdr:colOff>876300</xdr:colOff>
      <xdr:row>46</xdr:row>
      <xdr:rowOff>228600</xdr:rowOff>
    </xdr:to>
    <xdr:sp macro="" textlink="">
      <xdr:nvSpPr>
        <xdr:cNvPr id="21" name="テキスト ボックス 20"/>
        <xdr:cNvSpPr txBox="1"/>
      </xdr:nvSpPr>
      <xdr:spPr>
        <a:xfrm>
          <a:off x="7248525" y="10506075"/>
          <a:ext cx="8572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時間入力</a:t>
          </a:r>
        </a:p>
      </xdr:txBody>
    </xdr:sp>
    <xdr:clientData/>
  </xdr:twoCellAnchor>
  <xdr:twoCellAnchor>
    <xdr:from>
      <xdr:col>3</xdr:col>
      <xdr:colOff>38100</xdr:colOff>
      <xdr:row>13</xdr:row>
      <xdr:rowOff>47625</xdr:rowOff>
    </xdr:from>
    <xdr:to>
      <xdr:col>3</xdr:col>
      <xdr:colOff>1476376</xdr:colOff>
      <xdr:row>14</xdr:row>
      <xdr:rowOff>200026</xdr:rowOff>
    </xdr:to>
    <xdr:sp macro="" textlink="">
      <xdr:nvSpPr>
        <xdr:cNvPr id="22" name="テキスト ボックス 21"/>
        <xdr:cNvSpPr txBox="1"/>
      </xdr:nvSpPr>
      <xdr:spPr>
        <a:xfrm>
          <a:off x="6667500" y="3314700"/>
          <a:ext cx="1438276" cy="39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800"/>
            <a:t>他の単位クラブと重複のないよう気を付けてください</a:t>
          </a:r>
        </a:p>
      </xdr:txBody>
    </xdr:sp>
    <xdr:clientData/>
  </xdr:twoCellAnchor>
  <xdr:twoCellAnchor>
    <xdr:from>
      <xdr:col>4</xdr:col>
      <xdr:colOff>495300</xdr:colOff>
      <xdr:row>19</xdr:row>
      <xdr:rowOff>66676</xdr:rowOff>
    </xdr:from>
    <xdr:to>
      <xdr:col>5</xdr:col>
      <xdr:colOff>647700</xdr:colOff>
      <xdr:row>22</xdr:row>
      <xdr:rowOff>190501</xdr:rowOff>
    </xdr:to>
    <xdr:sp macro="" textlink="">
      <xdr:nvSpPr>
        <xdr:cNvPr id="24" name="テキスト ボックス 23"/>
        <xdr:cNvSpPr txBox="1"/>
      </xdr:nvSpPr>
      <xdr:spPr>
        <a:xfrm>
          <a:off x="8991600" y="4953001"/>
          <a:ext cx="2533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時間は必ず「</a:t>
          </a:r>
          <a:r>
            <a:rPr kumimoji="1" lang="en-US" altLang="ja-JP" sz="1100">
              <a:latin typeface="+mn-ea"/>
              <a:ea typeface="+mn-ea"/>
            </a:rPr>
            <a:t>08:00</a:t>
          </a:r>
          <a:r>
            <a:rPr kumimoji="1" lang="ja-JP" altLang="en-US" sz="1100"/>
            <a:t>」というように「</a:t>
          </a:r>
          <a:r>
            <a:rPr kumimoji="1" lang="en-US" altLang="ja-JP" sz="1100">
              <a:latin typeface="+mn-ea"/>
              <a:ea typeface="+mn-ea"/>
            </a:rPr>
            <a:t>XX:XX</a:t>
          </a:r>
          <a:r>
            <a:rPr kumimoji="1" lang="ja-JP" altLang="en-US" sz="1100"/>
            <a:t>」の半角５文字で入力してください</a:t>
          </a:r>
          <a:endParaRPr kumimoji="1" lang="en-US" altLang="ja-JP" sz="1100"/>
        </a:p>
        <a:p>
          <a:r>
            <a:rPr kumimoji="1" lang="ja-JP" altLang="en-US" sz="1100"/>
            <a:t>　</a:t>
          </a:r>
        </a:p>
      </xdr:txBody>
    </xdr:sp>
    <xdr:clientData/>
  </xdr:twoCellAnchor>
  <xdr:twoCellAnchor>
    <xdr:from>
      <xdr:col>4</xdr:col>
      <xdr:colOff>495300</xdr:colOff>
      <xdr:row>27</xdr:row>
      <xdr:rowOff>47625</xdr:rowOff>
    </xdr:from>
    <xdr:to>
      <xdr:col>5</xdr:col>
      <xdr:colOff>628650</xdr:colOff>
      <xdr:row>30</xdr:row>
      <xdr:rowOff>171450</xdr:rowOff>
    </xdr:to>
    <xdr:sp macro="" textlink="">
      <xdr:nvSpPr>
        <xdr:cNvPr id="25" name="テキスト ボックス 24"/>
        <xdr:cNvSpPr txBox="1"/>
      </xdr:nvSpPr>
      <xdr:spPr>
        <a:xfrm>
          <a:off x="8991600" y="6858000"/>
          <a:ext cx="25146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時間は必ず「</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08:00</a:t>
          </a:r>
          <a:r>
            <a:rPr kumimoji="1" lang="ja-JP" altLang="en-US" sz="1100" b="0" i="0" u="none" strike="noStrike" kern="0" cap="none" spc="0" normalizeH="0" baseline="0" noProof="0">
              <a:ln>
                <a:noFill/>
              </a:ln>
              <a:solidFill>
                <a:prstClr val="black"/>
              </a:solidFill>
              <a:effectLst/>
              <a:uLnTx/>
              <a:uFillTx/>
              <a:latin typeface="+mn-lt"/>
              <a:ea typeface="+mn-ea"/>
              <a:cs typeface="+mn-cs"/>
            </a:rPr>
            <a:t>」というように「</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XX:XX</a:t>
          </a:r>
          <a:r>
            <a:rPr kumimoji="1" lang="ja-JP" altLang="en-US" sz="1100" b="0" i="0" u="none" strike="noStrike" kern="0" cap="none" spc="0" normalizeH="0" baseline="0" noProof="0">
              <a:ln>
                <a:noFill/>
              </a:ln>
              <a:solidFill>
                <a:prstClr val="black"/>
              </a:solidFill>
              <a:effectLst/>
              <a:uLnTx/>
              <a:uFillTx/>
              <a:latin typeface="+mn-lt"/>
              <a:ea typeface="+mn-ea"/>
              <a:cs typeface="+mn-cs"/>
            </a:rPr>
            <a:t>」の半角５文字で入力してください</a:t>
          </a:r>
          <a:r>
            <a:rPr kumimoji="1" lang="ja-JP" altLang="en-US" sz="1100"/>
            <a:t>（特に午前の入力注意）</a:t>
          </a:r>
          <a:endParaRPr kumimoji="1" lang="en-US" altLang="ja-JP" sz="1100"/>
        </a:p>
        <a:p>
          <a:r>
            <a:rPr kumimoji="1" lang="ja-JP" altLang="en-US" sz="1100"/>
            <a:t>　</a:t>
          </a:r>
        </a:p>
      </xdr:txBody>
    </xdr:sp>
    <xdr:clientData/>
  </xdr:twoCellAnchor>
  <xdr:twoCellAnchor>
    <xdr:from>
      <xdr:col>4</xdr:col>
      <xdr:colOff>495300</xdr:colOff>
      <xdr:row>35</xdr:row>
      <xdr:rowOff>57150</xdr:rowOff>
    </xdr:from>
    <xdr:to>
      <xdr:col>5</xdr:col>
      <xdr:colOff>628650</xdr:colOff>
      <xdr:row>38</xdr:row>
      <xdr:rowOff>180975</xdr:rowOff>
    </xdr:to>
    <xdr:sp macro="" textlink="">
      <xdr:nvSpPr>
        <xdr:cNvPr id="28" name="テキスト ボックス 27"/>
        <xdr:cNvSpPr txBox="1"/>
      </xdr:nvSpPr>
      <xdr:spPr>
        <a:xfrm>
          <a:off x="8991600" y="8791575"/>
          <a:ext cx="2514600" cy="8382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時間は必ず「</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08:00</a:t>
          </a: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」というように「</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XX:XX</a:t>
          </a: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」の半角５文字で入力してください</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（特に午前の入力注意）</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twoCellAnchor>
    <xdr:from>
      <xdr:col>4</xdr:col>
      <xdr:colOff>495300</xdr:colOff>
      <xdr:row>43</xdr:row>
      <xdr:rowOff>47625</xdr:rowOff>
    </xdr:from>
    <xdr:to>
      <xdr:col>5</xdr:col>
      <xdr:colOff>609600</xdr:colOff>
      <xdr:row>46</xdr:row>
      <xdr:rowOff>171450</xdr:rowOff>
    </xdr:to>
    <xdr:sp macro="" textlink="">
      <xdr:nvSpPr>
        <xdr:cNvPr id="29" name="テキスト ボックス 28"/>
        <xdr:cNvSpPr txBox="1"/>
      </xdr:nvSpPr>
      <xdr:spPr>
        <a:xfrm>
          <a:off x="8991600" y="10706100"/>
          <a:ext cx="2495550" cy="8382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時間は必ず「</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08:00</a:t>
          </a: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」というように「</a:t>
          </a:r>
          <a:r>
            <a:rPr kumimoji="1" lang="en-US" altLang="ja-JP" sz="11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XX:XX</a:t>
          </a:r>
          <a:r>
            <a:rPr kumimoji="1" lang="ja-JP" altLang="en-US" sz="1100" b="0" i="0" u="none" strike="noStrike" kern="0" cap="none" spc="0" normalizeH="0" baseline="0" noProof="0">
              <a:ln>
                <a:noFill/>
              </a:ln>
              <a:solidFill>
                <a:prstClr val="black"/>
              </a:solidFill>
              <a:effectLst/>
              <a:uLnTx/>
              <a:uFillTx/>
              <a:latin typeface="Calibri" panose="020F0502020204030204"/>
              <a:ea typeface="游ゴシック" panose="020B0400000000000000" pitchFamily="50" charset="-128"/>
              <a:cs typeface="+mn-cs"/>
            </a:rPr>
            <a:t>」の半角５文字で入力してください</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（特に午前の入力注意）</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50800</xdr:colOff>
      <xdr:row>3</xdr:row>
      <xdr:rowOff>139700</xdr:rowOff>
    </xdr:from>
    <xdr:to>
      <xdr:col>15</xdr:col>
      <xdr:colOff>419100</xdr:colOff>
      <xdr:row>24</xdr:row>
      <xdr:rowOff>101600</xdr:rowOff>
    </xdr:to>
    <xdr:cxnSp macro="">
      <xdr:nvCxnSpPr>
        <xdr:cNvPr id="5" name="直線矢印コネクタ 4"/>
        <xdr:cNvCxnSpPr/>
      </xdr:nvCxnSpPr>
      <xdr:spPr>
        <a:xfrm>
          <a:off x="8712200" y="863600"/>
          <a:ext cx="8940800" cy="519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22</xdr:row>
      <xdr:rowOff>142876</xdr:rowOff>
    </xdr:from>
    <xdr:to>
      <xdr:col>17</xdr:col>
      <xdr:colOff>0</xdr:colOff>
      <xdr:row>23</xdr:row>
      <xdr:rowOff>139700</xdr:rowOff>
    </xdr:to>
    <xdr:cxnSp macro="">
      <xdr:nvCxnSpPr>
        <xdr:cNvPr id="3" name="直線矢印コネクタ 2"/>
        <xdr:cNvCxnSpPr/>
      </xdr:nvCxnSpPr>
      <xdr:spPr>
        <a:xfrm flipV="1">
          <a:off x="9842500" y="5616576"/>
          <a:ext cx="9486900" cy="238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215900</xdr:colOff>
      <xdr:row>43</xdr:row>
      <xdr:rowOff>165100</xdr:rowOff>
    </xdr:from>
    <xdr:to>
      <xdr:col>9</xdr:col>
      <xdr:colOff>139700</xdr:colOff>
      <xdr:row>48</xdr:row>
      <xdr:rowOff>76200</xdr:rowOff>
    </xdr:to>
    <xdr:cxnSp macro="">
      <xdr:nvCxnSpPr>
        <xdr:cNvPr id="10" name="直線矢印コネクタ 9"/>
        <xdr:cNvCxnSpPr/>
      </xdr:nvCxnSpPr>
      <xdr:spPr>
        <a:xfrm flipH="1">
          <a:off x="12192000" y="10909300"/>
          <a:ext cx="1130300" cy="1181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355600</xdr:colOff>
      <xdr:row>33</xdr:row>
      <xdr:rowOff>12700</xdr:rowOff>
    </xdr:from>
    <xdr:to>
      <xdr:col>14</xdr:col>
      <xdr:colOff>177800</xdr:colOff>
      <xdr:row>33</xdr:row>
      <xdr:rowOff>228600</xdr:rowOff>
    </xdr:to>
    <xdr:sp macro="" textlink="">
      <xdr:nvSpPr>
        <xdr:cNvPr id="14" name="正方形/長方形 13"/>
        <xdr:cNvSpPr/>
      </xdr:nvSpPr>
      <xdr:spPr>
        <a:xfrm>
          <a:off x="16357600" y="8280400"/>
          <a:ext cx="508000" cy="2159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927100</xdr:colOff>
      <xdr:row>50</xdr:row>
      <xdr:rowOff>12700</xdr:rowOff>
    </xdr:from>
    <xdr:to>
      <xdr:col>17</xdr:col>
      <xdr:colOff>444500</xdr:colOff>
      <xdr:row>50</xdr:row>
      <xdr:rowOff>228600</xdr:rowOff>
    </xdr:to>
    <xdr:sp macro="" textlink="">
      <xdr:nvSpPr>
        <xdr:cNvPr id="15" name="正方形/長方形 14"/>
        <xdr:cNvSpPr/>
      </xdr:nvSpPr>
      <xdr:spPr>
        <a:xfrm>
          <a:off x="19265900" y="12534900"/>
          <a:ext cx="508000" cy="215900"/>
        </a:xfrm>
        <a:prstGeom prst="rect">
          <a:avLst/>
        </a:prstGeom>
        <a:noFill/>
        <a:ln w="381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762000</xdr:colOff>
      <xdr:row>44</xdr:row>
      <xdr:rowOff>88900</xdr:rowOff>
    </xdr:from>
    <xdr:to>
      <xdr:col>11</xdr:col>
      <xdr:colOff>622300</xdr:colOff>
      <xdr:row>50</xdr:row>
      <xdr:rowOff>127000</xdr:rowOff>
    </xdr:to>
    <xdr:cxnSp macro="">
      <xdr:nvCxnSpPr>
        <xdr:cNvPr id="9" name="直線矢印コネクタ 8"/>
        <xdr:cNvCxnSpPr/>
      </xdr:nvCxnSpPr>
      <xdr:spPr>
        <a:xfrm flipH="1" flipV="1">
          <a:off x="12738100" y="11087100"/>
          <a:ext cx="2438400" cy="1562100"/>
        </a:xfrm>
        <a:prstGeom prst="straightConnector1">
          <a:avLst/>
        </a:prstGeom>
        <a:noFill/>
        <a:ln w="6350" cap="flat" cmpd="sng" algn="ctr">
          <a:solidFill>
            <a:srgbClr val="5B9BD5"/>
          </a:solidFill>
          <a:prstDash val="solid"/>
          <a:miter lim="800000"/>
          <a:tailEnd type="triangle"/>
        </a:ln>
        <a:effectLst/>
      </xdr:spPr>
    </xdr:cxnSp>
    <xdr:clientData/>
  </xdr:twoCellAnchor>
  <xdr:twoCellAnchor>
    <xdr:from>
      <xdr:col>8</xdr:col>
      <xdr:colOff>393700</xdr:colOff>
      <xdr:row>46</xdr:row>
      <xdr:rowOff>114300</xdr:rowOff>
    </xdr:from>
    <xdr:to>
      <xdr:col>8</xdr:col>
      <xdr:colOff>685800</xdr:colOff>
      <xdr:row>47</xdr:row>
      <xdr:rowOff>190500</xdr:rowOff>
    </xdr:to>
    <xdr:sp macro="" textlink="">
      <xdr:nvSpPr>
        <xdr:cNvPr id="12" name="テキスト ボックス 11"/>
        <xdr:cNvSpPr txBox="1"/>
      </xdr:nvSpPr>
      <xdr:spPr>
        <a:xfrm>
          <a:off x="12369800" y="11620500"/>
          <a:ext cx="292100" cy="3302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②</a:t>
          </a:r>
        </a:p>
      </xdr:txBody>
    </xdr:sp>
    <xdr:clientData/>
  </xdr:twoCellAnchor>
  <xdr:twoCellAnchor>
    <xdr:from>
      <xdr:col>9</xdr:col>
      <xdr:colOff>76200</xdr:colOff>
      <xdr:row>45</xdr:row>
      <xdr:rowOff>139700</xdr:rowOff>
    </xdr:from>
    <xdr:to>
      <xdr:col>9</xdr:col>
      <xdr:colOff>368300</xdr:colOff>
      <xdr:row>46</xdr:row>
      <xdr:rowOff>215900</xdr:rowOff>
    </xdr:to>
    <xdr:sp macro="" textlink="">
      <xdr:nvSpPr>
        <xdr:cNvPr id="13" name="テキスト ボックス 12"/>
        <xdr:cNvSpPr txBox="1"/>
      </xdr:nvSpPr>
      <xdr:spPr>
        <a:xfrm>
          <a:off x="13258800" y="11391900"/>
          <a:ext cx="292100" cy="3302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③</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219074</xdr:colOff>
      <xdr:row>9</xdr:row>
      <xdr:rowOff>161925</xdr:rowOff>
    </xdr:from>
    <xdr:to>
      <xdr:col>11</xdr:col>
      <xdr:colOff>26088</xdr:colOff>
      <xdr:row>30</xdr:row>
      <xdr:rowOff>93941</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14420" b="21800"/>
        <a:stretch/>
      </xdr:blipFill>
      <xdr:spPr>
        <a:xfrm>
          <a:off x="219074" y="2400300"/>
          <a:ext cx="6941239" cy="4970741"/>
        </a:xfrm>
        <a:prstGeom prst="rect">
          <a:avLst/>
        </a:prstGeom>
      </xdr:spPr>
    </xdr:pic>
    <xdr:clientData/>
  </xdr:twoCellAnchor>
  <xdr:twoCellAnchor editAs="oneCell">
    <xdr:from>
      <xdr:col>11</xdr:col>
      <xdr:colOff>114300</xdr:colOff>
      <xdr:row>15</xdr:row>
      <xdr:rowOff>66675</xdr:rowOff>
    </xdr:from>
    <xdr:to>
      <xdr:col>15</xdr:col>
      <xdr:colOff>584082</xdr:colOff>
      <xdr:row>25</xdr:row>
      <xdr:rowOff>228600</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693" t="4511" r="5278" b="4135"/>
        <a:stretch/>
      </xdr:blipFill>
      <xdr:spPr>
        <a:xfrm>
          <a:off x="7248525" y="3771900"/>
          <a:ext cx="3212982" cy="2543175"/>
        </a:xfrm>
        <a:prstGeom prst="rect">
          <a:avLst/>
        </a:prstGeom>
      </xdr:spPr>
    </xdr:pic>
    <xdr:clientData/>
  </xdr:twoCellAnchor>
  <xdr:twoCellAnchor>
    <xdr:from>
      <xdr:col>1</xdr:col>
      <xdr:colOff>342900</xdr:colOff>
      <xdr:row>10</xdr:row>
      <xdr:rowOff>19050</xdr:rowOff>
    </xdr:from>
    <xdr:to>
      <xdr:col>2</xdr:col>
      <xdr:colOff>314325</xdr:colOff>
      <xdr:row>11</xdr:row>
      <xdr:rowOff>200025</xdr:rowOff>
    </xdr:to>
    <xdr:sp macro="" textlink="">
      <xdr:nvSpPr>
        <xdr:cNvPr id="5" name="下矢印 4"/>
        <xdr:cNvSpPr/>
      </xdr:nvSpPr>
      <xdr:spPr>
        <a:xfrm>
          <a:off x="619125" y="2533650"/>
          <a:ext cx="657225"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①</a:t>
          </a:r>
        </a:p>
      </xdr:txBody>
    </xdr:sp>
    <xdr:clientData/>
  </xdr:twoCellAnchor>
  <xdr:twoCellAnchor>
    <xdr:from>
      <xdr:col>2</xdr:col>
      <xdr:colOff>552450</xdr:colOff>
      <xdr:row>12</xdr:row>
      <xdr:rowOff>114300</xdr:rowOff>
    </xdr:from>
    <xdr:to>
      <xdr:col>3</xdr:col>
      <xdr:colOff>523875</xdr:colOff>
      <xdr:row>14</xdr:row>
      <xdr:rowOff>57150</xdr:rowOff>
    </xdr:to>
    <xdr:sp macro="" textlink="">
      <xdr:nvSpPr>
        <xdr:cNvPr id="9" name="下矢印 8"/>
        <xdr:cNvSpPr/>
      </xdr:nvSpPr>
      <xdr:spPr>
        <a:xfrm>
          <a:off x="1514475" y="3105150"/>
          <a:ext cx="657225"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②</a:t>
          </a:r>
        </a:p>
      </xdr:txBody>
    </xdr:sp>
    <xdr:clientData/>
  </xdr:twoCellAnchor>
  <xdr:twoCellAnchor>
    <xdr:from>
      <xdr:col>4</xdr:col>
      <xdr:colOff>228600</xdr:colOff>
      <xdr:row>16</xdr:row>
      <xdr:rowOff>123825</xdr:rowOff>
    </xdr:from>
    <xdr:to>
      <xdr:col>5</xdr:col>
      <xdr:colOff>200025</xdr:colOff>
      <xdr:row>18</xdr:row>
      <xdr:rowOff>66675</xdr:rowOff>
    </xdr:to>
    <xdr:sp macro="" textlink="">
      <xdr:nvSpPr>
        <xdr:cNvPr id="10" name="下矢印 9"/>
        <xdr:cNvSpPr/>
      </xdr:nvSpPr>
      <xdr:spPr>
        <a:xfrm>
          <a:off x="2562225" y="4067175"/>
          <a:ext cx="657225"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③</a:t>
          </a:r>
        </a:p>
      </xdr:txBody>
    </xdr:sp>
    <xdr:clientData/>
  </xdr:twoCellAnchor>
  <xdr:twoCellAnchor>
    <xdr:from>
      <xdr:col>13</xdr:col>
      <xdr:colOff>533400</xdr:colOff>
      <xdr:row>17</xdr:row>
      <xdr:rowOff>9525</xdr:rowOff>
    </xdr:from>
    <xdr:to>
      <xdr:col>14</xdr:col>
      <xdr:colOff>504825</xdr:colOff>
      <xdr:row>18</xdr:row>
      <xdr:rowOff>190500</xdr:rowOff>
    </xdr:to>
    <xdr:sp macro="" textlink="">
      <xdr:nvSpPr>
        <xdr:cNvPr id="11" name="下矢印 10"/>
        <xdr:cNvSpPr/>
      </xdr:nvSpPr>
      <xdr:spPr>
        <a:xfrm>
          <a:off x="9039225" y="4191000"/>
          <a:ext cx="657225"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④</a:t>
          </a:r>
        </a:p>
      </xdr:txBody>
    </xdr:sp>
    <xdr:clientData/>
  </xdr:twoCellAnchor>
  <xdr:twoCellAnchor>
    <xdr:from>
      <xdr:col>13</xdr:col>
      <xdr:colOff>333375</xdr:colOff>
      <xdr:row>22</xdr:row>
      <xdr:rowOff>142875</xdr:rowOff>
    </xdr:from>
    <xdr:to>
      <xdr:col>14</xdr:col>
      <xdr:colOff>304800</xdr:colOff>
      <xdr:row>24</xdr:row>
      <xdr:rowOff>85725</xdr:rowOff>
    </xdr:to>
    <xdr:sp macro="" textlink="">
      <xdr:nvSpPr>
        <xdr:cNvPr id="12" name="下矢印 11"/>
        <xdr:cNvSpPr/>
      </xdr:nvSpPr>
      <xdr:spPr>
        <a:xfrm>
          <a:off x="8839200" y="5514975"/>
          <a:ext cx="657225"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1350064</xdr:colOff>
      <xdr:row>4</xdr:row>
      <xdr:rowOff>209550</xdr:rowOff>
    </xdr:from>
    <xdr:to>
      <xdr:col>6</xdr:col>
      <xdr:colOff>1571625</xdr:colOff>
      <xdr:row>4</xdr:row>
      <xdr:rowOff>419100</xdr:rowOff>
    </xdr:to>
    <xdr:sp macro="" textlink="">
      <xdr:nvSpPr>
        <xdr:cNvPr id="3" name="楕円 2"/>
        <xdr:cNvSpPr/>
      </xdr:nvSpPr>
      <xdr:spPr>
        <a:xfrm>
          <a:off x="7371521" y="1783246"/>
          <a:ext cx="221561"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 印</a:t>
          </a:r>
          <a:endParaRPr kumimoji="1" lang="ja-JP" altLang="en-US" sz="800"/>
        </a:p>
      </xdr:txBody>
    </xdr:sp>
    <xdr:clientData/>
  </xdr:twoCellAnchor>
  <xdr:twoCellAnchor>
    <xdr:from>
      <xdr:col>5</xdr:col>
      <xdr:colOff>1047750</xdr:colOff>
      <xdr:row>22</xdr:row>
      <xdr:rowOff>19049</xdr:rowOff>
    </xdr:from>
    <xdr:to>
      <xdr:col>5</xdr:col>
      <xdr:colOff>1304926</xdr:colOff>
      <xdr:row>23</xdr:row>
      <xdr:rowOff>19049</xdr:rowOff>
    </xdr:to>
    <xdr:sp macro="" textlink="">
      <xdr:nvSpPr>
        <xdr:cNvPr id="4" name="楕円 3"/>
        <xdr:cNvSpPr/>
      </xdr:nvSpPr>
      <xdr:spPr>
        <a:xfrm>
          <a:off x="5753100" y="8905874"/>
          <a:ext cx="257176"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人</a:t>
          </a:r>
          <a:endParaRPr kumimoji="1" lang="ja-JP" altLang="en-US" sz="800"/>
        </a:p>
      </xdr:txBody>
    </xdr:sp>
    <xdr:clientData/>
  </xdr:twoCellAnchor>
  <xdr:twoCellAnchor>
    <xdr:from>
      <xdr:col>5</xdr:col>
      <xdr:colOff>1047750</xdr:colOff>
      <xdr:row>22</xdr:row>
      <xdr:rowOff>257174</xdr:rowOff>
    </xdr:from>
    <xdr:to>
      <xdr:col>5</xdr:col>
      <xdr:colOff>1304926</xdr:colOff>
      <xdr:row>23</xdr:row>
      <xdr:rowOff>257174</xdr:rowOff>
    </xdr:to>
    <xdr:sp macro="" textlink="">
      <xdr:nvSpPr>
        <xdr:cNvPr id="5" name="楕円 4"/>
        <xdr:cNvSpPr/>
      </xdr:nvSpPr>
      <xdr:spPr>
        <a:xfrm>
          <a:off x="5753100" y="9143999"/>
          <a:ext cx="257176"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人</a:t>
          </a:r>
          <a:endParaRPr kumimoji="1" lang="ja-JP" altLang="en-US" sz="800"/>
        </a:p>
      </xdr:txBody>
    </xdr:sp>
    <xdr:clientData/>
  </xdr:twoCellAnchor>
  <xdr:twoCellAnchor>
    <xdr:from>
      <xdr:col>5</xdr:col>
      <xdr:colOff>1038225</xdr:colOff>
      <xdr:row>23</xdr:row>
      <xdr:rowOff>257174</xdr:rowOff>
    </xdr:from>
    <xdr:to>
      <xdr:col>5</xdr:col>
      <xdr:colOff>1295401</xdr:colOff>
      <xdr:row>24</xdr:row>
      <xdr:rowOff>257174</xdr:rowOff>
    </xdr:to>
    <xdr:sp macro="" textlink="">
      <xdr:nvSpPr>
        <xdr:cNvPr id="6" name="楕円 5"/>
        <xdr:cNvSpPr/>
      </xdr:nvSpPr>
      <xdr:spPr>
        <a:xfrm>
          <a:off x="5743575" y="9401174"/>
          <a:ext cx="257176"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人</a:t>
          </a:r>
          <a:endParaRPr kumimoji="1" lang="ja-JP" altLang="en-US" sz="800"/>
        </a:p>
      </xdr:txBody>
    </xdr:sp>
    <xdr:clientData/>
  </xdr:twoCellAnchor>
  <xdr:twoCellAnchor>
    <xdr:from>
      <xdr:col>4</xdr:col>
      <xdr:colOff>1323975</xdr:colOff>
      <xdr:row>29</xdr:row>
      <xdr:rowOff>114299</xdr:rowOff>
    </xdr:from>
    <xdr:to>
      <xdr:col>5</xdr:col>
      <xdr:colOff>38101</xdr:colOff>
      <xdr:row>29</xdr:row>
      <xdr:rowOff>371474</xdr:rowOff>
    </xdr:to>
    <xdr:sp macro="" textlink="">
      <xdr:nvSpPr>
        <xdr:cNvPr id="7" name="楕円 6"/>
        <xdr:cNvSpPr/>
      </xdr:nvSpPr>
      <xdr:spPr>
        <a:xfrm>
          <a:off x="4486275" y="10772774"/>
          <a:ext cx="257176"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人</a:t>
          </a:r>
          <a:endParaRPr kumimoji="1" lang="ja-JP" altLang="en-US" sz="800"/>
        </a:p>
      </xdr:txBody>
    </xdr:sp>
    <xdr:clientData/>
  </xdr:twoCellAnchor>
  <xdr:twoCellAnchor>
    <xdr:from>
      <xdr:col>5</xdr:col>
      <xdr:colOff>1247776</xdr:colOff>
      <xdr:row>29</xdr:row>
      <xdr:rowOff>123824</xdr:rowOff>
    </xdr:from>
    <xdr:to>
      <xdr:col>7</xdr:col>
      <xdr:colOff>219076</xdr:colOff>
      <xdr:row>29</xdr:row>
      <xdr:rowOff>380999</xdr:rowOff>
    </xdr:to>
    <xdr:sp macro="" textlink="">
      <xdr:nvSpPr>
        <xdr:cNvPr id="8" name="楕円 7"/>
        <xdr:cNvSpPr/>
      </xdr:nvSpPr>
      <xdr:spPr>
        <a:xfrm>
          <a:off x="5953126" y="10782299"/>
          <a:ext cx="1885950"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　　　　　　　　　人）</a:t>
          </a:r>
          <a:endParaRPr kumimoji="1" lang="ja-JP" altLang="en-US" sz="800"/>
        </a:p>
      </xdr:txBody>
    </xdr:sp>
    <xdr:clientData/>
  </xdr:twoCellAnchor>
  <xdr:twoCellAnchor>
    <xdr:from>
      <xdr:col>6</xdr:col>
      <xdr:colOff>1257300</xdr:colOff>
      <xdr:row>30</xdr:row>
      <xdr:rowOff>95249</xdr:rowOff>
    </xdr:from>
    <xdr:to>
      <xdr:col>6</xdr:col>
      <xdr:colOff>1514476</xdr:colOff>
      <xdr:row>30</xdr:row>
      <xdr:rowOff>352424</xdr:rowOff>
    </xdr:to>
    <xdr:sp macro="" textlink="">
      <xdr:nvSpPr>
        <xdr:cNvPr id="9" name="楕円 8"/>
        <xdr:cNvSpPr/>
      </xdr:nvSpPr>
      <xdr:spPr>
        <a:xfrm>
          <a:off x="7277100" y="11201399"/>
          <a:ext cx="257176"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rPr>
            <a:t>人</a:t>
          </a:r>
          <a:endParaRPr kumimoji="1" lang="ja-JP" altLang="en-US" sz="800"/>
        </a:p>
      </xdr:txBody>
    </xdr:sp>
    <xdr:clientData/>
  </xdr:twoCellAnchor>
  <xdr:twoCellAnchor>
    <xdr:from>
      <xdr:col>6</xdr:col>
      <xdr:colOff>1350066</xdr:colOff>
      <xdr:row>10</xdr:row>
      <xdr:rowOff>115957</xdr:rowOff>
    </xdr:from>
    <xdr:to>
      <xdr:col>6</xdr:col>
      <xdr:colOff>1590260</xdr:colOff>
      <xdr:row>10</xdr:row>
      <xdr:rowOff>373132</xdr:rowOff>
    </xdr:to>
    <xdr:sp macro="" textlink="">
      <xdr:nvSpPr>
        <xdr:cNvPr id="10" name="楕円 9"/>
        <xdr:cNvSpPr/>
      </xdr:nvSpPr>
      <xdr:spPr>
        <a:xfrm>
          <a:off x="7371523" y="3892827"/>
          <a:ext cx="240194"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rPr>
            <a:t>日</a:t>
          </a:r>
        </a:p>
      </xdr:txBody>
    </xdr:sp>
    <xdr:clientData/>
  </xdr:twoCellAnchor>
  <xdr:twoCellAnchor>
    <xdr:from>
      <xdr:col>6</xdr:col>
      <xdr:colOff>1353379</xdr:colOff>
      <xdr:row>12</xdr:row>
      <xdr:rowOff>86140</xdr:rowOff>
    </xdr:from>
    <xdr:to>
      <xdr:col>6</xdr:col>
      <xdr:colOff>1593573</xdr:colOff>
      <xdr:row>12</xdr:row>
      <xdr:rowOff>343315</xdr:rowOff>
    </xdr:to>
    <xdr:sp macro="" textlink="">
      <xdr:nvSpPr>
        <xdr:cNvPr id="11" name="楕円 10"/>
        <xdr:cNvSpPr/>
      </xdr:nvSpPr>
      <xdr:spPr>
        <a:xfrm>
          <a:off x="7374836" y="4757531"/>
          <a:ext cx="240194"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rPr>
            <a:t>日</a:t>
          </a:r>
        </a:p>
      </xdr:txBody>
    </xdr:sp>
    <xdr:clientData/>
  </xdr:twoCellAnchor>
  <xdr:twoCellAnchor>
    <xdr:from>
      <xdr:col>6</xdr:col>
      <xdr:colOff>1356691</xdr:colOff>
      <xdr:row>11</xdr:row>
      <xdr:rowOff>97737</xdr:rowOff>
    </xdr:from>
    <xdr:to>
      <xdr:col>6</xdr:col>
      <xdr:colOff>1596885</xdr:colOff>
      <xdr:row>11</xdr:row>
      <xdr:rowOff>354912</xdr:rowOff>
    </xdr:to>
    <xdr:sp macro="" textlink="">
      <xdr:nvSpPr>
        <xdr:cNvPr id="12" name="楕円 11"/>
        <xdr:cNvSpPr/>
      </xdr:nvSpPr>
      <xdr:spPr>
        <a:xfrm>
          <a:off x="7378148" y="4321867"/>
          <a:ext cx="240194"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rPr>
            <a:t>日</a:t>
          </a:r>
        </a:p>
      </xdr:txBody>
    </xdr:sp>
    <xdr:clientData/>
  </xdr:twoCellAnchor>
  <xdr:twoCellAnchor>
    <xdr:from>
      <xdr:col>6</xdr:col>
      <xdr:colOff>1358349</xdr:colOff>
      <xdr:row>13</xdr:row>
      <xdr:rowOff>74544</xdr:rowOff>
    </xdr:from>
    <xdr:to>
      <xdr:col>7</xdr:col>
      <xdr:colOff>0</xdr:colOff>
      <xdr:row>13</xdr:row>
      <xdr:rowOff>331719</xdr:rowOff>
    </xdr:to>
    <xdr:sp macro="" textlink="">
      <xdr:nvSpPr>
        <xdr:cNvPr id="13" name="楕円 12"/>
        <xdr:cNvSpPr/>
      </xdr:nvSpPr>
      <xdr:spPr>
        <a:xfrm>
          <a:off x="7379806" y="5193196"/>
          <a:ext cx="240194"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rPr>
            <a:t>日</a:t>
          </a:r>
        </a:p>
      </xdr:txBody>
    </xdr:sp>
    <xdr:clientData/>
  </xdr:twoCellAnchor>
  <xdr:twoCellAnchor>
    <xdr:from>
      <xdr:col>6</xdr:col>
      <xdr:colOff>1366630</xdr:colOff>
      <xdr:row>14</xdr:row>
      <xdr:rowOff>99391</xdr:rowOff>
    </xdr:from>
    <xdr:to>
      <xdr:col>7</xdr:col>
      <xdr:colOff>8281</xdr:colOff>
      <xdr:row>14</xdr:row>
      <xdr:rowOff>356566</xdr:rowOff>
    </xdr:to>
    <xdr:sp macro="" textlink="">
      <xdr:nvSpPr>
        <xdr:cNvPr id="14" name="楕円 13"/>
        <xdr:cNvSpPr/>
      </xdr:nvSpPr>
      <xdr:spPr>
        <a:xfrm>
          <a:off x="7388087" y="5665304"/>
          <a:ext cx="240194" cy="2571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rPr>
            <a:t>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8658</xdr:colOff>
      <xdr:row>6</xdr:row>
      <xdr:rowOff>11260</xdr:rowOff>
    </xdr:from>
    <xdr:to>
      <xdr:col>35</xdr:col>
      <xdr:colOff>69271</xdr:colOff>
      <xdr:row>6</xdr:row>
      <xdr:rowOff>264104</xdr:rowOff>
    </xdr:to>
    <xdr:sp macro="" textlink="">
      <xdr:nvSpPr>
        <xdr:cNvPr id="2" name="テキスト ボックス 1"/>
        <xdr:cNvSpPr txBox="1"/>
      </xdr:nvSpPr>
      <xdr:spPr>
        <a:xfrm>
          <a:off x="22640058" y="1039960"/>
          <a:ext cx="746413" cy="157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HGｺﾞｼｯｸM" panose="020B0609000000000000" pitchFamily="49" charset="-128"/>
              <a:ea typeface="HGｺﾞｼｯｸM" panose="020B0609000000000000" pitchFamily="49" charset="-128"/>
            </a:rPr>
            <a:t>(a)</a:t>
          </a:r>
          <a:endParaRPr kumimoji="1" lang="ja-JP" altLang="en-US" sz="900">
            <a:latin typeface="HGｺﾞｼｯｸM" panose="020B0609000000000000" pitchFamily="49" charset="-128"/>
            <a:ea typeface="HGｺﾞｼｯｸM" panose="020B0609000000000000" pitchFamily="49" charset="-128"/>
          </a:endParaRPr>
        </a:p>
      </xdr:txBody>
    </xdr:sp>
    <xdr:clientData/>
  </xdr:twoCellAnchor>
  <xdr:twoCellAnchor>
    <xdr:from>
      <xdr:col>34</xdr:col>
      <xdr:colOff>9524</xdr:colOff>
      <xdr:row>13</xdr:row>
      <xdr:rowOff>3469</xdr:rowOff>
    </xdr:from>
    <xdr:to>
      <xdr:col>35</xdr:col>
      <xdr:colOff>70137</xdr:colOff>
      <xdr:row>13</xdr:row>
      <xdr:rowOff>256313</xdr:rowOff>
    </xdr:to>
    <xdr:sp macro="" textlink="">
      <xdr:nvSpPr>
        <xdr:cNvPr id="3" name="テキスト ボックス 2"/>
        <xdr:cNvSpPr txBox="1"/>
      </xdr:nvSpPr>
      <xdr:spPr>
        <a:xfrm>
          <a:off x="22640924" y="2232319"/>
          <a:ext cx="746413" cy="167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HGｺﾞｼｯｸM" panose="020B0609000000000000" pitchFamily="49" charset="-128"/>
              <a:ea typeface="HGｺﾞｼｯｸM" panose="020B0609000000000000" pitchFamily="49" charset="-128"/>
            </a:rPr>
            <a:t>(b)</a:t>
          </a:r>
          <a:endParaRPr kumimoji="1" lang="ja-JP" altLang="en-US" sz="900">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6</xdr:row>
      <xdr:rowOff>85725</xdr:rowOff>
    </xdr:from>
    <xdr:to>
      <xdr:col>5</xdr:col>
      <xdr:colOff>228600</xdr:colOff>
      <xdr:row>6</xdr:row>
      <xdr:rowOff>85725</xdr:rowOff>
    </xdr:to>
    <xdr:cxnSp macro="">
      <xdr:nvCxnSpPr>
        <xdr:cNvPr id="2" name="直線矢印コネクタ 1"/>
        <xdr:cNvCxnSpPr/>
      </xdr:nvCxnSpPr>
      <xdr:spPr>
        <a:xfrm>
          <a:off x="2095500" y="1114425"/>
          <a:ext cx="15621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kura-fs01\&#20489;&#25975;&#24066;\50_&#20445;&#20581;&#31119;&#31049;&#23616;\20_&#23376;&#12393;&#12418;&#26410;&#26469;&#37096;\0100_&#23376;&#32946;&#12390;&#25903;&#25588;&#35506;\&#20816;&#31461;&#12463;&#12521;&#12502;\&#12304;H28&#12305;&#24179;&#25104;&#65298;&#65304;&#24180;&#24230;&#26360;&#39006;\&#12304;H28&#12305;&#35500;&#26126;&#20250;&#12539;&#30740;&#20462;&#20250;&#12539;&#12460;&#12452;&#12480;&#12531;&#12473;\170206&#22806;_&#20816;&#31461;&#12463;&#12521;&#12502;&#20107;&#21209;&#25163;&#32154;&#12365;&#35500;&#26126;&#20250;\170299_&#36861;&#21152;&#36865;&#20184;&#65288;H29&#22996;&#35351;&#26009;&#12395;&#12388;&#12356;&#12390;&#65289;\&#12513;&#12540;&#12523;&#36865;&#20184;&#25991;&#26360;\&#12304;H29&#12305;&#23455;&#26045;&#35336;&#30011;&#26360;&#65288;&#12463;&#12521;&#12502;&#27598;&#12398;&#22996;&#35351;&#26009;&#31639;&#20986;&#12471;&#12540;&#12488;&#65289;&#65288;&#26696;&#65289;&#65288;&#20316;&#25104;&#200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計画書"/>
      <sheetName val="①委託料"/>
      <sheetName val="①予算書"/>
      <sheetName val="設定"/>
    </sheetNames>
    <sheetDataSet>
      <sheetData sheetId="0"/>
      <sheetData sheetId="1">
        <row r="6">
          <cell r="AP6">
            <v>7</v>
          </cell>
        </row>
        <row r="7">
          <cell r="AP7">
            <v>8</v>
          </cell>
        </row>
        <row r="8">
          <cell r="AP8">
            <v>9</v>
          </cell>
        </row>
        <row r="9">
          <cell r="AP9">
            <v>10</v>
          </cell>
        </row>
        <row r="10">
          <cell r="AP10">
            <v>11</v>
          </cell>
        </row>
        <row r="11">
          <cell r="AP11">
            <v>12</v>
          </cell>
        </row>
        <row r="12">
          <cell r="AP12">
            <v>13</v>
          </cell>
        </row>
        <row r="13">
          <cell r="AP13">
            <v>14</v>
          </cell>
        </row>
        <row r="14">
          <cell r="AP14">
            <v>15</v>
          </cell>
        </row>
        <row r="15">
          <cell r="AP15">
            <v>16</v>
          </cell>
        </row>
        <row r="16">
          <cell r="AP16">
            <v>17</v>
          </cell>
        </row>
        <row r="17">
          <cell r="AP17">
            <v>18</v>
          </cell>
        </row>
        <row r="18">
          <cell r="AP18">
            <v>19</v>
          </cell>
        </row>
        <row r="19">
          <cell r="AP19">
            <v>20</v>
          </cell>
        </row>
        <row r="20">
          <cell r="AP20">
            <v>21</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abSelected="1" workbookViewId="0"/>
  </sheetViews>
  <sheetFormatPr defaultRowHeight="18.75" x14ac:dyDescent="0.4"/>
  <cols>
    <col min="1" max="1" width="3.625" customWidth="1"/>
    <col min="2" max="2" width="4.75" customWidth="1"/>
    <col min="4" max="4" width="9" customWidth="1"/>
  </cols>
  <sheetData>
    <row r="1" spans="2:3" x14ac:dyDescent="0.4">
      <c r="B1" s="147"/>
    </row>
    <row r="2" spans="2:3" ht="25.5" x14ac:dyDescent="0.5">
      <c r="B2" s="186" t="s">
        <v>444</v>
      </c>
    </row>
    <row r="4" spans="2:3" x14ac:dyDescent="0.4">
      <c r="B4" t="s">
        <v>445</v>
      </c>
    </row>
    <row r="5" spans="2:3" x14ac:dyDescent="0.4">
      <c r="B5" t="s">
        <v>446</v>
      </c>
    </row>
    <row r="6" spans="2:3" x14ac:dyDescent="0.4">
      <c r="B6" t="s">
        <v>447</v>
      </c>
    </row>
    <row r="8" spans="2:3" x14ac:dyDescent="0.4">
      <c r="C8" t="s">
        <v>362</v>
      </c>
    </row>
    <row r="9" spans="2:3" x14ac:dyDescent="0.4">
      <c r="C9" s="185" t="s">
        <v>364</v>
      </c>
    </row>
    <row r="10" spans="2:3" x14ac:dyDescent="0.4">
      <c r="C10" s="185" t="s">
        <v>449</v>
      </c>
    </row>
    <row r="11" spans="2:3" x14ac:dyDescent="0.4">
      <c r="C11" s="185" t="s">
        <v>363</v>
      </c>
    </row>
    <row r="12" spans="2:3" x14ac:dyDescent="0.4">
      <c r="C12" s="185" t="s">
        <v>450</v>
      </c>
    </row>
    <row r="13" spans="2:3" x14ac:dyDescent="0.4">
      <c r="C13" s="208" t="s">
        <v>448</v>
      </c>
    </row>
    <row r="14" spans="2:3" x14ac:dyDescent="0.4">
      <c r="C14" s="185"/>
    </row>
    <row r="16" spans="2:3" x14ac:dyDescent="0.4">
      <c r="B16" t="s">
        <v>451</v>
      </c>
    </row>
    <row r="19" spans="2:9" x14ac:dyDescent="0.4">
      <c r="B19" t="s">
        <v>452</v>
      </c>
    </row>
    <row r="22" spans="2:9" x14ac:dyDescent="0.4">
      <c r="B22" t="s">
        <v>453</v>
      </c>
    </row>
    <row r="23" spans="2:9" x14ac:dyDescent="0.4">
      <c r="B23" t="s">
        <v>454</v>
      </c>
      <c r="I23" s="185" t="s">
        <v>381</v>
      </c>
    </row>
    <row r="24" spans="2:9" x14ac:dyDescent="0.4">
      <c r="I24" s="185"/>
    </row>
    <row r="26" spans="2:9" x14ac:dyDescent="0.4">
      <c r="B26" t="s">
        <v>460</v>
      </c>
    </row>
    <row r="27" spans="2:9" x14ac:dyDescent="0.4">
      <c r="B27" t="s">
        <v>459</v>
      </c>
    </row>
    <row r="28" spans="2:9" ht="9.75" customHeight="1" x14ac:dyDescent="0.4"/>
    <row r="29" spans="2:9" x14ac:dyDescent="0.4">
      <c r="C29" t="s">
        <v>242</v>
      </c>
    </row>
    <row r="30" spans="2:9" x14ac:dyDescent="0.4">
      <c r="C30" t="s">
        <v>461</v>
      </c>
    </row>
    <row r="31" spans="2:9" x14ac:dyDescent="0.4">
      <c r="C31" t="s">
        <v>462</v>
      </c>
    </row>
    <row r="32" spans="2:9" x14ac:dyDescent="0.4">
      <c r="D32" t="s">
        <v>463</v>
      </c>
    </row>
    <row r="33" spans="2:4" ht="9.75" customHeight="1" x14ac:dyDescent="0.4"/>
    <row r="34" spans="2:4" x14ac:dyDescent="0.4">
      <c r="D34" s="209" t="s">
        <v>464</v>
      </c>
    </row>
    <row r="35" spans="2:4" x14ac:dyDescent="0.4">
      <c r="D35" t="s">
        <v>243</v>
      </c>
    </row>
    <row r="36" spans="2:4" x14ac:dyDescent="0.4">
      <c r="D36" t="s">
        <v>465</v>
      </c>
    </row>
    <row r="37" spans="2:4" x14ac:dyDescent="0.4">
      <c r="D37" t="s">
        <v>244</v>
      </c>
    </row>
    <row r="38" spans="2:4" x14ac:dyDescent="0.4">
      <c r="D38" t="s">
        <v>245</v>
      </c>
    </row>
    <row r="39" spans="2:4" x14ac:dyDescent="0.4">
      <c r="D39" t="s">
        <v>246</v>
      </c>
    </row>
    <row r="40" spans="2:4" x14ac:dyDescent="0.4">
      <c r="D40" t="s">
        <v>466</v>
      </c>
    </row>
    <row r="43" spans="2:4" x14ac:dyDescent="0.4">
      <c r="B43" t="s">
        <v>467</v>
      </c>
    </row>
    <row r="44" spans="2:4" x14ac:dyDescent="0.4">
      <c r="C44" s="185" t="s">
        <v>382</v>
      </c>
    </row>
    <row r="45" spans="2:4" x14ac:dyDescent="0.4">
      <c r="B45" t="s">
        <v>468</v>
      </c>
    </row>
    <row r="46" spans="2:4" x14ac:dyDescent="0.4">
      <c r="B46" t="s">
        <v>469</v>
      </c>
    </row>
    <row r="49" spans="2:3" x14ac:dyDescent="0.4">
      <c r="B49" t="s">
        <v>470</v>
      </c>
    </row>
    <row r="50" spans="2:3" x14ac:dyDescent="0.4">
      <c r="C50" t="s">
        <v>527</v>
      </c>
    </row>
    <row r="51" spans="2:3" x14ac:dyDescent="0.4">
      <c r="C51" t="s">
        <v>471</v>
      </c>
    </row>
    <row r="52" spans="2:3" x14ac:dyDescent="0.4">
      <c r="C52" t="s">
        <v>528</v>
      </c>
    </row>
    <row r="53" spans="2:3" x14ac:dyDescent="0.4">
      <c r="C53" t="s">
        <v>472</v>
      </c>
    </row>
    <row r="54" spans="2:3" x14ac:dyDescent="0.4">
      <c r="C54" t="s">
        <v>473</v>
      </c>
    </row>
    <row r="57" spans="2:3" x14ac:dyDescent="0.4">
      <c r="B57" t="s">
        <v>475</v>
      </c>
    </row>
    <row r="58" spans="2:3" x14ac:dyDescent="0.4">
      <c r="B58" t="s">
        <v>474</v>
      </c>
    </row>
    <row r="59" spans="2:3" x14ac:dyDescent="0.4">
      <c r="B59" t="s">
        <v>383</v>
      </c>
    </row>
  </sheetData>
  <sheetProtection password="CC3D" sheet="1" objects="1" scenarios="1"/>
  <phoneticPr fontId="4"/>
  <hyperlinks>
    <hyperlink ref="I23" location="〇エクセルデータへのパスワードのかけ方〇!A1" display="パスワードのかけ方はこちら"/>
    <hyperlink ref="C44" location="★入力チェック★!A1" display="入力チェックはこちら"/>
    <hyperlink ref="C9" location="'１入力用シート（クラブの基本部分）'!A1" display="　１　クラブの開設時間等基本部分に関すること"/>
    <hyperlink ref="C10" location="'２入力用シート（待機児童も含めた児童情報）'!A1" display="　２　待機児童や入所要件を満たさなかった児童も含めた児童の情報（児童の氏名、保護者、住所、生年月日が含まれます）"/>
    <hyperlink ref="C11" location="'３入力用シート（支援員等スタッフ体制）'!A1" display="　３　支援員等のスタッフ体制に関すること"/>
    <hyperlink ref="C12" location="'４入力用シート（加算部分）'!A1" display="　４　委託料の加算に関する情報（最初は全て「不要」で入力しております。要の場合、追加資料を求めることがあります）"/>
  </hyperlinks>
  <pageMargins left="0.7" right="0.7" top="0.75" bottom="0.75" header="0.3" footer="0.3"/>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BD68"/>
  <sheetViews>
    <sheetView view="pageBreakPreview" zoomScaleNormal="100" zoomScaleSheetLayoutView="100" workbookViewId="0">
      <selection activeCell="B1" sqref="B1"/>
    </sheetView>
  </sheetViews>
  <sheetFormatPr defaultColWidth="2.25" defaultRowHeight="30" customHeight="1" x14ac:dyDescent="0.4"/>
  <cols>
    <col min="1" max="30" width="2.25" style="67"/>
    <col min="31" max="31" width="2.75" style="67" customWidth="1"/>
    <col min="32" max="42" width="2.25" style="67"/>
    <col min="43" max="44" width="2.25" style="68"/>
    <col min="45" max="16384" width="2.25" style="67"/>
  </cols>
  <sheetData>
    <row r="1" spans="2:56" ht="21.75" customHeight="1" x14ac:dyDescent="0.4">
      <c r="AG1" s="369" t="s">
        <v>73</v>
      </c>
      <c r="AH1" s="369"/>
      <c r="AI1" s="369"/>
      <c r="AJ1" s="369"/>
      <c r="AK1" s="370"/>
      <c r="AL1" s="370"/>
      <c r="AM1" s="370"/>
      <c r="AN1" s="370"/>
    </row>
    <row r="2" spans="2:56" s="12" customFormat="1" ht="21.95" customHeight="1" x14ac:dyDescent="0.4">
      <c r="D2" s="12" t="s">
        <v>355</v>
      </c>
      <c r="F2" s="12">
        <f>'１入力用シート（クラブの基本部分）'!D3</f>
        <v>6</v>
      </c>
      <c r="G2" s="12" t="s">
        <v>357</v>
      </c>
      <c r="X2" s="372" t="s">
        <v>72</v>
      </c>
      <c r="Y2" s="372"/>
      <c r="Z2" s="372"/>
      <c r="AA2" s="372"/>
      <c r="AB2" s="372"/>
      <c r="AC2" s="462">
        <f>'【様式２】R6委託料算出表（入力用）'!AC2:AN2</f>
        <v>0</v>
      </c>
      <c r="AD2" s="462"/>
      <c r="AE2" s="462"/>
      <c r="AF2" s="462"/>
      <c r="AG2" s="462"/>
      <c r="AH2" s="462"/>
      <c r="AI2" s="462"/>
      <c r="AJ2" s="462"/>
      <c r="AK2" s="462"/>
      <c r="AL2" s="462"/>
      <c r="AM2" s="462"/>
      <c r="AN2" s="462"/>
      <c r="AO2" s="17"/>
      <c r="AP2" s="17"/>
      <c r="AQ2" s="17"/>
      <c r="AR2" s="17"/>
      <c r="AS2" s="17"/>
      <c r="AT2" s="17"/>
      <c r="AU2" s="17"/>
      <c r="AV2" s="17"/>
      <c r="AW2" s="16"/>
      <c r="AX2" s="16"/>
      <c r="AY2" s="16"/>
      <c r="AZ2" s="15"/>
      <c r="BA2" s="15"/>
      <c r="BB2" s="15"/>
      <c r="BC2" s="15"/>
      <c r="BD2" s="15"/>
    </row>
    <row r="3" spans="2:56" ht="7.5" customHeight="1" x14ac:dyDescent="0.4">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82"/>
      <c r="AP3" s="82"/>
    </row>
    <row r="4" spans="2:56" s="79" customFormat="1" ht="24.95" customHeight="1" x14ac:dyDescent="0.4">
      <c r="B4" s="421" t="s">
        <v>358</v>
      </c>
      <c r="C4" s="421"/>
      <c r="D4" s="421"/>
      <c r="E4" s="421"/>
      <c r="F4" s="421"/>
      <c r="G4" s="421"/>
      <c r="H4" s="421"/>
      <c r="I4" s="421"/>
      <c r="J4" s="421"/>
      <c r="K4" s="421"/>
      <c r="L4" s="421"/>
      <c r="M4" s="421"/>
      <c r="N4" s="421"/>
      <c r="O4" s="421"/>
      <c r="P4" s="421"/>
      <c r="Q4" s="421"/>
      <c r="R4" s="421"/>
      <c r="S4" s="421"/>
      <c r="T4" s="421"/>
      <c r="U4" s="421"/>
      <c r="V4" s="421"/>
      <c r="Y4" s="423"/>
      <c r="Z4" s="423"/>
      <c r="AA4" s="423"/>
      <c r="AK4" s="423" t="s">
        <v>138</v>
      </c>
      <c r="AL4" s="423"/>
      <c r="AM4" s="423"/>
      <c r="AQ4" s="80"/>
      <c r="AR4" s="80"/>
    </row>
    <row r="5" spans="2:56" s="79" customFormat="1" ht="24.95" customHeight="1" x14ac:dyDescent="0.4">
      <c r="C5" s="422" t="s">
        <v>137</v>
      </c>
      <c r="D5" s="422"/>
      <c r="E5" s="422"/>
      <c r="F5" s="422"/>
      <c r="G5" s="422"/>
      <c r="H5" s="422"/>
      <c r="I5" s="422"/>
      <c r="J5" s="422"/>
      <c r="K5" s="422"/>
      <c r="L5" s="422"/>
      <c r="M5" s="422"/>
      <c r="N5" s="422"/>
      <c r="O5" s="422"/>
      <c r="P5" s="459" t="s">
        <v>135</v>
      </c>
      <c r="Q5" s="460"/>
      <c r="R5" s="460"/>
      <c r="S5" s="460"/>
      <c r="T5" s="460"/>
      <c r="U5" s="461"/>
      <c r="V5" s="456">
        <f>'３入力用シート（支援員等スタッフ体制）'!E32</f>
        <v>0</v>
      </c>
      <c r="W5" s="457"/>
      <c r="X5" s="457"/>
      <c r="Y5" s="457"/>
      <c r="Z5" s="457"/>
      <c r="AA5" s="458"/>
      <c r="AB5" s="459" t="s">
        <v>134</v>
      </c>
      <c r="AC5" s="460"/>
      <c r="AD5" s="460"/>
      <c r="AE5" s="460"/>
      <c r="AF5" s="460"/>
      <c r="AG5" s="461"/>
      <c r="AH5" s="456">
        <f>'３入力用シート（支援員等スタッフ体制）'!F32</f>
        <v>0</v>
      </c>
      <c r="AI5" s="457"/>
      <c r="AJ5" s="457"/>
      <c r="AK5" s="457"/>
      <c r="AL5" s="457"/>
      <c r="AM5" s="458"/>
    </row>
    <row r="6" spans="2:56" s="79" customFormat="1" ht="24.95" customHeight="1" x14ac:dyDescent="0.4">
      <c r="C6" s="422" t="s">
        <v>136</v>
      </c>
      <c r="D6" s="422"/>
      <c r="E6" s="422"/>
      <c r="F6" s="422"/>
      <c r="G6" s="422"/>
      <c r="H6" s="422"/>
      <c r="I6" s="422"/>
      <c r="J6" s="422"/>
      <c r="K6" s="422"/>
      <c r="L6" s="422"/>
      <c r="M6" s="422"/>
      <c r="N6" s="422"/>
      <c r="O6" s="422"/>
      <c r="P6" s="459" t="s">
        <v>135</v>
      </c>
      <c r="Q6" s="460"/>
      <c r="R6" s="460"/>
      <c r="S6" s="460"/>
      <c r="T6" s="460"/>
      <c r="U6" s="461"/>
      <c r="V6" s="456">
        <f>'３入力用シート（支援員等スタッフ体制）'!E33</f>
        <v>0</v>
      </c>
      <c r="W6" s="457"/>
      <c r="X6" s="457"/>
      <c r="Y6" s="457"/>
      <c r="Z6" s="457"/>
      <c r="AA6" s="458"/>
      <c r="AB6" s="459" t="s">
        <v>134</v>
      </c>
      <c r="AC6" s="460"/>
      <c r="AD6" s="460"/>
      <c r="AE6" s="460"/>
      <c r="AF6" s="460"/>
      <c r="AG6" s="461"/>
      <c r="AH6" s="456">
        <f>'３入力用シート（支援員等スタッフ体制）'!F33</f>
        <v>0</v>
      </c>
      <c r="AI6" s="457"/>
      <c r="AJ6" s="457"/>
      <c r="AK6" s="457"/>
      <c r="AL6" s="457"/>
      <c r="AM6" s="458"/>
    </row>
    <row r="7" spans="2:56" ht="9" customHeight="1" x14ac:dyDescent="0.4">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82"/>
      <c r="AP7" s="82"/>
    </row>
    <row r="8" spans="2:56" s="79" customFormat="1" ht="24.95" customHeight="1" x14ac:dyDescent="0.4">
      <c r="B8" s="421" t="s">
        <v>133</v>
      </c>
      <c r="C8" s="421"/>
      <c r="D8" s="421"/>
      <c r="E8" s="421"/>
      <c r="F8" s="421"/>
      <c r="G8" s="421"/>
      <c r="H8" s="421"/>
      <c r="I8" s="421"/>
      <c r="J8" s="421"/>
      <c r="K8" s="421"/>
      <c r="L8" s="421"/>
      <c r="M8" s="421"/>
      <c r="N8" s="421"/>
      <c r="O8" s="421"/>
      <c r="P8" s="421"/>
      <c r="Q8" s="421"/>
      <c r="R8" s="421"/>
      <c r="S8" s="421"/>
      <c r="T8" s="421"/>
      <c r="U8" s="421"/>
      <c r="V8" s="421"/>
      <c r="AQ8" s="80"/>
      <c r="AR8" s="80"/>
    </row>
    <row r="9" spans="2:56" s="79" customFormat="1" ht="24.95" customHeight="1" x14ac:dyDescent="0.4">
      <c r="C9" s="422" t="s">
        <v>132</v>
      </c>
      <c r="D9" s="422"/>
      <c r="E9" s="422"/>
      <c r="F9" s="422"/>
      <c r="G9" s="422"/>
      <c r="H9" s="422"/>
      <c r="I9" s="422"/>
      <c r="J9" s="422"/>
      <c r="K9" s="422"/>
      <c r="L9" s="422"/>
      <c r="M9" s="422"/>
      <c r="N9" s="422"/>
      <c r="O9" s="422"/>
      <c r="P9" s="424" t="s">
        <v>131</v>
      </c>
      <c r="Q9" s="424"/>
      <c r="R9" s="424"/>
      <c r="S9" s="424"/>
      <c r="T9" s="424"/>
      <c r="U9" s="424"/>
      <c r="V9" s="424"/>
      <c r="W9" s="424"/>
      <c r="X9" s="424"/>
      <c r="Y9" s="424"/>
      <c r="Z9" s="424"/>
      <c r="AA9" s="424"/>
      <c r="AB9" s="422" t="s">
        <v>130</v>
      </c>
      <c r="AC9" s="422"/>
      <c r="AD9" s="422"/>
      <c r="AE9" s="422"/>
      <c r="AF9" s="422"/>
      <c r="AG9" s="422"/>
      <c r="AH9" s="422"/>
      <c r="AI9" s="422"/>
      <c r="AJ9" s="422"/>
      <c r="AK9" s="422"/>
      <c r="AL9" s="422"/>
      <c r="AM9" s="422"/>
      <c r="AQ9" s="80"/>
      <c r="AR9" s="80"/>
    </row>
    <row r="10" spans="2:56" s="79" customFormat="1" ht="24.95" customHeight="1" x14ac:dyDescent="0.4">
      <c r="C10" s="449" t="s">
        <v>129</v>
      </c>
      <c r="D10" s="449"/>
      <c r="E10" s="449"/>
      <c r="F10" s="449"/>
      <c r="G10" s="449"/>
      <c r="H10" s="449"/>
      <c r="I10" s="449"/>
      <c r="J10" s="449"/>
      <c r="K10" s="449"/>
      <c r="L10" s="449"/>
      <c r="M10" s="449"/>
      <c r="N10" s="449"/>
      <c r="O10" s="449"/>
      <c r="P10" s="414" t="s">
        <v>128</v>
      </c>
      <c r="Q10" s="415"/>
      <c r="R10" s="415"/>
      <c r="S10" s="415"/>
      <c r="T10" s="415"/>
      <c r="U10" s="415"/>
      <c r="V10" s="415"/>
      <c r="W10" s="415"/>
      <c r="X10" s="415"/>
      <c r="Y10" s="415"/>
      <c r="Z10" s="415"/>
      <c r="AA10" s="416"/>
      <c r="AB10" s="450">
        <v>2000</v>
      </c>
      <c r="AC10" s="451"/>
      <c r="AD10" s="451"/>
      <c r="AE10" s="451"/>
      <c r="AF10" s="451"/>
      <c r="AG10" s="451"/>
      <c r="AH10" s="452"/>
      <c r="AI10" s="414" t="s">
        <v>127</v>
      </c>
      <c r="AJ10" s="415"/>
      <c r="AK10" s="415"/>
      <c r="AL10" s="415"/>
      <c r="AM10" s="416"/>
      <c r="AQ10" s="80"/>
      <c r="AR10" s="80"/>
    </row>
    <row r="11" spans="2:56" s="79" customFormat="1" ht="24.95" customHeight="1" x14ac:dyDescent="0.4">
      <c r="C11" s="81" t="s">
        <v>30</v>
      </c>
      <c r="D11" s="429" t="str">
        <f>IF('１入力用シート（クラブの基本部分）'!B54="","",'１入力用シート（クラブの基本部分）'!B54)</f>
        <v/>
      </c>
      <c r="E11" s="430"/>
      <c r="F11" s="430"/>
      <c r="G11" s="430"/>
      <c r="H11" s="430"/>
      <c r="I11" s="430"/>
      <c r="J11" s="430"/>
      <c r="K11" s="430"/>
      <c r="L11" s="430"/>
      <c r="M11" s="430"/>
      <c r="N11" s="431"/>
      <c r="O11" s="72" t="s">
        <v>126</v>
      </c>
      <c r="P11" s="431" t="str">
        <f>IF('１入力用シート（クラブの基本部分）'!C54="","",'１入力用シート（クラブの基本部分）'!C54)</f>
        <v/>
      </c>
      <c r="Q11" s="435"/>
      <c r="R11" s="435"/>
      <c r="S11" s="435"/>
      <c r="T11" s="435"/>
      <c r="U11" s="435"/>
      <c r="V11" s="435"/>
      <c r="W11" s="435"/>
      <c r="X11" s="435"/>
      <c r="Y11" s="435"/>
      <c r="Z11" s="435"/>
      <c r="AA11" s="429"/>
      <c r="AB11" s="418" t="str">
        <f>IF('１入力用シート（クラブの基本部分）'!D54="","",'１入力用シート（クラブの基本部分）'!D54)</f>
        <v/>
      </c>
      <c r="AC11" s="419"/>
      <c r="AD11" s="419"/>
      <c r="AE11" s="419"/>
      <c r="AF11" s="419"/>
      <c r="AG11" s="419"/>
      <c r="AH11" s="420"/>
      <c r="AI11" s="425" t="s">
        <v>231</v>
      </c>
      <c r="AJ11" s="426"/>
      <c r="AK11" s="426"/>
      <c r="AL11" s="427" t="str">
        <f>IF('１入力用シート（クラブの基本部分）'!E54="","",'１入力用シート（クラブの基本部分）'!E54)</f>
        <v/>
      </c>
      <c r="AM11" s="428"/>
      <c r="AQ11" s="80"/>
      <c r="AR11" s="80"/>
    </row>
    <row r="12" spans="2:56" s="79" customFormat="1" ht="24.95" customHeight="1" x14ac:dyDescent="0.4">
      <c r="C12" s="81" t="s">
        <v>30</v>
      </c>
      <c r="D12" s="429" t="str">
        <f>IF('１入力用シート（クラブの基本部分）'!B55="","",'１入力用シート（クラブの基本部分）'!B55)</f>
        <v/>
      </c>
      <c r="E12" s="430"/>
      <c r="F12" s="430"/>
      <c r="G12" s="430"/>
      <c r="H12" s="430"/>
      <c r="I12" s="430"/>
      <c r="J12" s="430"/>
      <c r="K12" s="430"/>
      <c r="L12" s="430"/>
      <c r="M12" s="430"/>
      <c r="N12" s="431"/>
      <c r="O12" s="72" t="s">
        <v>126</v>
      </c>
      <c r="P12" s="431" t="str">
        <f>IF('１入力用シート（クラブの基本部分）'!C55="","",'１入力用シート（クラブの基本部分）'!C55)</f>
        <v/>
      </c>
      <c r="Q12" s="435"/>
      <c r="R12" s="435"/>
      <c r="S12" s="435"/>
      <c r="T12" s="435"/>
      <c r="U12" s="435"/>
      <c r="V12" s="435"/>
      <c r="W12" s="435"/>
      <c r="X12" s="435"/>
      <c r="Y12" s="435"/>
      <c r="Z12" s="435"/>
      <c r="AA12" s="429"/>
      <c r="AB12" s="418" t="str">
        <f>IF('１入力用シート（クラブの基本部分）'!D55="","",'１入力用シート（クラブの基本部分）'!D55)</f>
        <v/>
      </c>
      <c r="AC12" s="419"/>
      <c r="AD12" s="419"/>
      <c r="AE12" s="419"/>
      <c r="AF12" s="419"/>
      <c r="AG12" s="419"/>
      <c r="AH12" s="420"/>
      <c r="AI12" s="425" t="s">
        <v>231</v>
      </c>
      <c r="AJ12" s="426"/>
      <c r="AK12" s="426"/>
      <c r="AL12" s="427" t="str">
        <f>IF('１入力用シート（クラブの基本部分）'!E55="","",'１入力用シート（クラブの基本部分）'!E55)</f>
        <v/>
      </c>
      <c r="AM12" s="428"/>
      <c r="AQ12" s="80"/>
      <c r="AR12" s="80"/>
    </row>
    <row r="13" spans="2:56" s="79" customFormat="1" ht="24.95" customHeight="1" x14ac:dyDescent="0.4">
      <c r="C13" s="81" t="s">
        <v>30</v>
      </c>
      <c r="D13" s="429" t="str">
        <f>IF('１入力用シート（クラブの基本部分）'!B56="","",'１入力用シート（クラブの基本部分）'!B56)</f>
        <v/>
      </c>
      <c r="E13" s="430"/>
      <c r="F13" s="430"/>
      <c r="G13" s="430"/>
      <c r="H13" s="430"/>
      <c r="I13" s="430"/>
      <c r="J13" s="430"/>
      <c r="K13" s="430"/>
      <c r="L13" s="430"/>
      <c r="M13" s="430"/>
      <c r="N13" s="431"/>
      <c r="O13" s="72" t="s">
        <v>125</v>
      </c>
      <c r="P13" s="431" t="str">
        <f>IF('１入力用シート（クラブの基本部分）'!C56="","",'１入力用シート（クラブの基本部分）'!C56)</f>
        <v/>
      </c>
      <c r="Q13" s="435"/>
      <c r="R13" s="435"/>
      <c r="S13" s="435"/>
      <c r="T13" s="435"/>
      <c r="U13" s="435"/>
      <c r="V13" s="435"/>
      <c r="W13" s="435"/>
      <c r="X13" s="435"/>
      <c r="Y13" s="435"/>
      <c r="Z13" s="435"/>
      <c r="AA13" s="429"/>
      <c r="AB13" s="418" t="str">
        <f>IF('１入力用シート（クラブの基本部分）'!D56="","",'１入力用シート（クラブの基本部分）'!D56)</f>
        <v/>
      </c>
      <c r="AC13" s="419"/>
      <c r="AD13" s="419"/>
      <c r="AE13" s="419"/>
      <c r="AF13" s="419"/>
      <c r="AG13" s="419"/>
      <c r="AH13" s="420"/>
      <c r="AI13" s="425" t="s">
        <v>231</v>
      </c>
      <c r="AJ13" s="426"/>
      <c r="AK13" s="426"/>
      <c r="AL13" s="427" t="str">
        <f>IF('１入力用シート（クラブの基本部分）'!E56="","",'１入力用シート（クラブの基本部分）'!E56)</f>
        <v/>
      </c>
      <c r="AM13" s="428"/>
      <c r="AQ13" s="80"/>
      <c r="AR13" s="80"/>
    </row>
    <row r="14" spans="2:56" s="79" customFormat="1" ht="3" customHeight="1" x14ac:dyDescent="0.4">
      <c r="AQ14" s="80"/>
      <c r="AR14" s="80"/>
    </row>
    <row r="15" spans="2:56" s="79" customFormat="1" ht="9" customHeight="1" x14ac:dyDescent="0.4">
      <c r="AQ15" s="80"/>
      <c r="AR15" s="80"/>
    </row>
    <row r="16" spans="2:56" s="79" customFormat="1" ht="24.95" customHeight="1" x14ac:dyDescent="0.4">
      <c r="B16" s="421" t="s">
        <v>124</v>
      </c>
      <c r="C16" s="421"/>
      <c r="D16" s="421"/>
      <c r="E16" s="421"/>
      <c r="F16" s="421"/>
      <c r="G16" s="421"/>
      <c r="H16" s="421"/>
      <c r="I16" s="421"/>
      <c r="J16" s="421"/>
      <c r="K16" s="421"/>
      <c r="L16" s="421"/>
      <c r="M16" s="421"/>
      <c r="N16" s="421"/>
      <c r="O16" s="421"/>
      <c r="P16" s="421"/>
      <c r="Q16" s="421"/>
      <c r="R16" s="421"/>
      <c r="S16" s="421"/>
      <c r="T16" s="421"/>
      <c r="U16" s="421"/>
      <c r="V16" s="421"/>
      <c r="AP16" s="77"/>
      <c r="AQ16" s="70"/>
      <c r="AR16" s="70"/>
      <c r="AS16" s="69"/>
      <c r="AT16" s="69"/>
      <c r="AU16" s="69"/>
      <c r="AV16" s="69"/>
      <c r="AW16" s="69"/>
    </row>
    <row r="17" spans="2:49" s="79" customFormat="1" ht="24.95" customHeight="1" x14ac:dyDescent="0.4">
      <c r="C17" s="442" t="s">
        <v>361</v>
      </c>
      <c r="D17" s="439"/>
      <c r="E17" s="439"/>
      <c r="F17" s="439"/>
      <c r="G17" s="439"/>
      <c r="H17" s="439"/>
      <c r="I17" s="439"/>
      <c r="J17" s="440"/>
      <c r="K17" s="424" t="s">
        <v>122</v>
      </c>
      <c r="L17" s="424"/>
      <c r="M17" s="424"/>
      <c r="N17" s="430" t="str">
        <f>IF('１入力用シート（クラブの基本部分）'!C61="","",'１入力用シート（クラブの基本部分）'!C61)</f>
        <v/>
      </c>
      <c r="O17" s="430"/>
      <c r="P17" s="430"/>
      <c r="Q17" s="430"/>
      <c r="R17" s="430"/>
      <c r="S17" s="430"/>
      <c r="T17" s="430"/>
      <c r="U17" s="430"/>
      <c r="V17" s="430"/>
      <c r="W17" s="430"/>
      <c r="X17" s="430"/>
      <c r="Y17" s="430"/>
      <c r="Z17" s="430"/>
      <c r="AA17" s="430"/>
      <c r="AB17" s="414" t="s">
        <v>121</v>
      </c>
      <c r="AC17" s="415"/>
      <c r="AD17" s="415"/>
      <c r="AE17" s="415"/>
      <c r="AF17" s="415"/>
      <c r="AG17" s="415"/>
      <c r="AH17" s="441" t="str">
        <f>IF('１入力用シート（クラブの基本部分）'!D61="","",'１入力用シート（クラブの基本部分）'!D61)</f>
        <v/>
      </c>
      <c r="AI17" s="441"/>
      <c r="AJ17" s="441"/>
      <c r="AK17" s="441"/>
      <c r="AL17" s="415" t="s">
        <v>20</v>
      </c>
      <c r="AM17" s="416"/>
      <c r="AP17" s="69"/>
      <c r="AQ17" s="70"/>
      <c r="AR17" s="70"/>
      <c r="AS17" s="69"/>
      <c r="AT17" s="69"/>
      <c r="AU17" s="69"/>
      <c r="AV17" s="69"/>
      <c r="AW17" s="69"/>
    </row>
    <row r="18" spans="2:49" s="79" customFormat="1" ht="24.95" customHeight="1" x14ac:dyDescent="0.4">
      <c r="C18" s="442"/>
      <c r="D18" s="439"/>
      <c r="E18" s="439"/>
      <c r="F18" s="439"/>
      <c r="G18" s="439"/>
      <c r="H18" s="439"/>
      <c r="I18" s="439"/>
      <c r="J18" s="440"/>
      <c r="K18" s="424" t="s">
        <v>120</v>
      </c>
      <c r="L18" s="424"/>
      <c r="M18" s="424"/>
      <c r="N18" s="424"/>
      <c r="O18" s="424"/>
      <c r="P18" s="424"/>
      <c r="Q18" s="430" t="str">
        <f>IF('１入力用シート（クラブの基本部分）'!E61="","",'１入力用シート（クラブの基本部分）'!E61)</f>
        <v/>
      </c>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P18" s="69"/>
      <c r="AQ18" s="70"/>
      <c r="AR18" s="70"/>
      <c r="AS18" s="69"/>
      <c r="AT18" s="69"/>
      <c r="AU18" s="69"/>
      <c r="AV18" s="69"/>
      <c r="AW18" s="69"/>
    </row>
    <row r="19" spans="2:49" s="79" customFormat="1" ht="24.95" customHeight="1" x14ac:dyDescent="0.4">
      <c r="C19" s="463" t="str">
        <f>IF('１入力用シート（クラブの基本部分）'!B62="","",'１入力用シート（クラブの基本部分）'!B62)</f>
        <v/>
      </c>
      <c r="D19" s="464"/>
      <c r="E19" s="464"/>
      <c r="F19" s="464"/>
      <c r="G19" s="464"/>
      <c r="H19" s="464"/>
      <c r="I19" s="464"/>
      <c r="J19" s="465"/>
      <c r="K19" s="424" t="s">
        <v>122</v>
      </c>
      <c r="L19" s="424"/>
      <c r="M19" s="424"/>
      <c r="N19" s="430" t="str">
        <f>IF('１入力用シート（クラブの基本部分）'!C62="","",'１入力用シート（クラブの基本部分）'!C62)</f>
        <v/>
      </c>
      <c r="O19" s="430"/>
      <c r="P19" s="430"/>
      <c r="Q19" s="430"/>
      <c r="R19" s="430"/>
      <c r="S19" s="430"/>
      <c r="T19" s="430"/>
      <c r="U19" s="430"/>
      <c r="V19" s="430"/>
      <c r="W19" s="430"/>
      <c r="X19" s="430"/>
      <c r="Y19" s="430"/>
      <c r="Z19" s="430"/>
      <c r="AA19" s="430"/>
      <c r="AB19" s="414" t="s">
        <v>123</v>
      </c>
      <c r="AC19" s="415"/>
      <c r="AD19" s="415"/>
      <c r="AE19" s="415"/>
      <c r="AF19" s="415"/>
      <c r="AG19" s="415"/>
      <c r="AH19" s="441" t="str">
        <f>IF('１入力用シート（クラブの基本部分）'!D62="","",'１入力用シート（クラブの基本部分）'!D62)</f>
        <v/>
      </c>
      <c r="AI19" s="441"/>
      <c r="AJ19" s="441"/>
      <c r="AK19" s="441"/>
      <c r="AL19" s="415" t="s">
        <v>20</v>
      </c>
      <c r="AM19" s="416"/>
      <c r="AP19" s="69"/>
      <c r="AQ19" s="69"/>
      <c r="AR19" s="69"/>
      <c r="AS19" s="69"/>
      <c r="AT19" s="69"/>
      <c r="AU19" s="69"/>
      <c r="AV19" s="69"/>
      <c r="AW19" s="69"/>
    </row>
    <row r="20" spans="2:49" s="69" customFormat="1" ht="24.95" customHeight="1" x14ac:dyDescent="0.4">
      <c r="B20" s="79"/>
      <c r="C20" s="466"/>
      <c r="D20" s="467"/>
      <c r="E20" s="467"/>
      <c r="F20" s="467"/>
      <c r="G20" s="467"/>
      <c r="H20" s="467"/>
      <c r="I20" s="467"/>
      <c r="J20" s="468"/>
      <c r="K20" s="424" t="s">
        <v>120</v>
      </c>
      <c r="L20" s="424"/>
      <c r="M20" s="424"/>
      <c r="N20" s="424"/>
      <c r="O20" s="424"/>
      <c r="P20" s="424"/>
      <c r="Q20" s="430" t="str">
        <f>IF('１入力用シート（クラブの基本部分）'!E62="","",'１入力用シート（クラブの基本部分）'!E62)</f>
        <v/>
      </c>
      <c r="R20" s="430"/>
      <c r="S20" s="430"/>
      <c r="T20" s="430"/>
      <c r="U20" s="430"/>
      <c r="V20" s="430"/>
      <c r="W20" s="430"/>
      <c r="X20" s="430"/>
      <c r="Y20" s="430"/>
      <c r="Z20" s="430"/>
      <c r="AA20" s="430"/>
      <c r="AB20" s="430"/>
      <c r="AC20" s="430"/>
      <c r="AD20" s="430"/>
      <c r="AE20" s="430"/>
      <c r="AF20" s="430"/>
      <c r="AG20" s="430"/>
      <c r="AH20" s="430"/>
      <c r="AI20" s="430"/>
      <c r="AJ20" s="430"/>
      <c r="AK20" s="430"/>
      <c r="AL20" s="430"/>
      <c r="AM20" s="430"/>
    </row>
    <row r="21" spans="2:49" s="79" customFormat="1" ht="24.95" customHeight="1" x14ac:dyDescent="0.4">
      <c r="B21" s="69"/>
      <c r="C21" s="453" t="str">
        <f>IF('１入力用シート（クラブの基本部分）'!B63="","",'１入力用シート（クラブの基本部分）'!B63)</f>
        <v/>
      </c>
      <c r="D21" s="454"/>
      <c r="E21" s="454"/>
      <c r="F21" s="454"/>
      <c r="G21" s="454"/>
      <c r="H21" s="454"/>
      <c r="I21" s="454"/>
      <c r="J21" s="455"/>
      <c r="K21" s="424" t="s">
        <v>122</v>
      </c>
      <c r="L21" s="424"/>
      <c r="M21" s="424"/>
      <c r="N21" s="430" t="str">
        <f>IF('１入力用シート（クラブの基本部分）'!C63="","",'１入力用シート（クラブの基本部分）'!C63)</f>
        <v/>
      </c>
      <c r="O21" s="430"/>
      <c r="P21" s="430"/>
      <c r="Q21" s="430"/>
      <c r="R21" s="430"/>
      <c r="S21" s="430"/>
      <c r="T21" s="430"/>
      <c r="U21" s="430"/>
      <c r="V21" s="430"/>
      <c r="W21" s="430"/>
      <c r="X21" s="430"/>
      <c r="Y21" s="430"/>
      <c r="Z21" s="430"/>
      <c r="AA21" s="430"/>
      <c r="AB21" s="414" t="s">
        <v>123</v>
      </c>
      <c r="AC21" s="415"/>
      <c r="AD21" s="415"/>
      <c r="AE21" s="415"/>
      <c r="AF21" s="415"/>
      <c r="AG21" s="415"/>
      <c r="AH21" s="441" t="str">
        <f>IF('１入力用シート（クラブの基本部分）'!D63="","",'１入力用シート（クラブの基本部分）'!D63)</f>
        <v/>
      </c>
      <c r="AI21" s="441"/>
      <c r="AJ21" s="441"/>
      <c r="AK21" s="441"/>
      <c r="AL21" s="415" t="s">
        <v>20</v>
      </c>
      <c r="AM21" s="416"/>
      <c r="AP21" s="69"/>
      <c r="AQ21" s="70"/>
      <c r="AR21" s="70"/>
      <c r="AS21" s="69"/>
      <c r="AT21" s="69"/>
      <c r="AU21" s="69"/>
      <c r="AV21" s="69"/>
      <c r="AW21" s="69"/>
    </row>
    <row r="22" spans="2:49" s="79" customFormat="1" ht="24.95" customHeight="1" x14ac:dyDescent="0.4">
      <c r="C22" s="453"/>
      <c r="D22" s="454"/>
      <c r="E22" s="454"/>
      <c r="F22" s="454"/>
      <c r="G22" s="454"/>
      <c r="H22" s="454"/>
      <c r="I22" s="454"/>
      <c r="J22" s="455"/>
      <c r="K22" s="424" t="s">
        <v>120</v>
      </c>
      <c r="L22" s="424"/>
      <c r="M22" s="424"/>
      <c r="N22" s="424"/>
      <c r="O22" s="424"/>
      <c r="P22" s="424"/>
      <c r="Q22" s="430" t="str">
        <f>IF('１入力用シート（クラブの基本部分）'!E63="","",'１入力用シート（クラブの基本部分）'!E63)</f>
        <v/>
      </c>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P22" s="69"/>
      <c r="AQ22" s="70"/>
      <c r="AR22" s="70"/>
      <c r="AS22" s="69"/>
      <c r="AT22" s="69"/>
      <c r="AU22" s="69"/>
      <c r="AV22" s="69"/>
      <c r="AW22" s="69"/>
    </row>
    <row r="23" spans="2:49" s="69" customFormat="1" ht="15" customHeight="1" x14ac:dyDescent="0.4">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2:49" s="69" customFormat="1" ht="24.95" customHeight="1" x14ac:dyDescent="0.4">
      <c r="B24" s="447" t="s">
        <v>360</v>
      </c>
      <c r="C24" s="447"/>
      <c r="D24" s="447"/>
      <c r="E24" s="447"/>
      <c r="F24" s="447"/>
      <c r="G24" s="447"/>
      <c r="H24" s="447"/>
      <c r="I24" s="447"/>
      <c r="J24" s="447"/>
      <c r="K24" s="447"/>
      <c r="L24" s="447"/>
      <c r="M24" s="447"/>
      <c r="N24" s="447"/>
      <c r="O24" s="447"/>
      <c r="P24" s="447"/>
      <c r="Q24" s="447"/>
      <c r="R24" s="447"/>
      <c r="S24" s="447"/>
      <c r="T24" s="447"/>
      <c r="U24" s="447"/>
      <c r="V24" s="447"/>
      <c r="W24" s="448"/>
      <c r="X24" s="448"/>
      <c r="Y24" s="448"/>
      <c r="Z24" s="448"/>
      <c r="AA24" s="448"/>
      <c r="AB24" s="448"/>
      <c r="AC24" s="448"/>
      <c r="AD24" s="448"/>
      <c r="AE24" s="448"/>
      <c r="AF24" s="448"/>
      <c r="AG24" s="448"/>
      <c r="AH24" s="79"/>
      <c r="AI24" s="79"/>
      <c r="AJ24" s="79"/>
      <c r="AK24" s="79"/>
      <c r="AL24" s="79"/>
      <c r="AM24" s="79"/>
      <c r="AN24" s="77"/>
      <c r="AO24" s="77"/>
    </row>
    <row r="25" spans="2:49" s="69" customFormat="1" ht="24.95" customHeight="1" x14ac:dyDescent="0.4">
      <c r="C25" s="436" t="s">
        <v>119</v>
      </c>
      <c r="D25" s="436"/>
      <c r="E25" s="436"/>
      <c r="F25" s="436"/>
      <c r="G25" s="436"/>
      <c r="H25" s="436"/>
      <c r="I25" s="436"/>
      <c r="J25" s="436"/>
      <c r="K25" s="436"/>
      <c r="L25" s="436"/>
      <c r="M25" s="436"/>
      <c r="N25" s="436"/>
      <c r="O25" s="436"/>
      <c r="P25" s="437">
        <f>'１入力用シート（クラブの基本部分）'!D15</f>
        <v>0</v>
      </c>
      <c r="Q25" s="438"/>
      <c r="R25" s="438"/>
      <c r="S25" s="438"/>
      <c r="T25" s="438"/>
      <c r="U25" s="439" t="s">
        <v>61</v>
      </c>
      <c r="V25" s="440"/>
    </row>
    <row r="26" spans="2:49" s="69" customFormat="1" ht="24.95" customHeight="1" x14ac:dyDescent="0.4">
      <c r="C26" s="436" t="s">
        <v>118</v>
      </c>
      <c r="D26" s="436"/>
      <c r="E26" s="436"/>
      <c r="F26" s="436"/>
      <c r="G26" s="436"/>
      <c r="H26" s="436"/>
      <c r="I26" s="436"/>
      <c r="J26" s="436"/>
      <c r="K26" s="436"/>
      <c r="L26" s="436"/>
      <c r="M26" s="436"/>
      <c r="N26" s="436"/>
      <c r="O26" s="436"/>
      <c r="P26" s="437">
        <f>'２入力用シート（待機児童も含めた児童情報）'!J92+'２入力用シート（待機児童も含めた児童情報）'!J94</f>
        <v>0</v>
      </c>
      <c r="Q26" s="438"/>
      <c r="R26" s="438"/>
      <c r="S26" s="438"/>
      <c r="T26" s="438"/>
      <c r="U26" s="439" t="s">
        <v>61</v>
      </c>
      <c r="V26" s="440"/>
    </row>
    <row r="27" spans="2:49" s="69" customFormat="1" ht="24.95" customHeight="1" x14ac:dyDescent="0.4">
      <c r="C27" s="436" t="s">
        <v>359</v>
      </c>
      <c r="D27" s="436"/>
      <c r="E27" s="436"/>
      <c r="F27" s="436"/>
      <c r="G27" s="436"/>
      <c r="H27" s="436"/>
      <c r="I27" s="436"/>
      <c r="J27" s="436"/>
      <c r="K27" s="436"/>
      <c r="L27" s="436"/>
      <c r="M27" s="436"/>
      <c r="N27" s="436"/>
      <c r="O27" s="436"/>
      <c r="P27" s="437">
        <f>'２入力用シート（待機児童も含めた児童情報）'!J92</f>
        <v>0</v>
      </c>
      <c r="Q27" s="438"/>
      <c r="R27" s="438"/>
      <c r="S27" s="438"/>
      <c r="T27" s="438"/>
      <c r="U27" s="439" t="s">
        <v>61</v>
      </c>
      <c r="V27" s="440"/>
      <c r="W27" s="78"/>
      <c r="X27" s="77"/>
      <c r="Y27" s="77"/>
      <c r="Z27" s="77"/>
      <c r="AA27" s="77"/>
      <c r="AB27" s="77"/>
      <c r="AC27" s="77"/>
      <c r="AD27" s="77"/>
      <c r="AE27" s="77"/>
      <c r="AF27" s="77"/>
      <c r="AG27" s="77"/>
      <c r="AH27" s="77"/>
      <c r="AI27" s="77"/>
      <c r="AJ27" s="77"/>
      <c r="AK27" s="77"/>
      <c r="AL27" s="77"/>
      <c r="AM27" s="77"/>
    </row>
    <row r="28" spans="2:49" s="69" customFormat="1" ht="24.95" customHeight="1" x14ac:dyDescent="0.4">
      <c r="C28" s="436" t="s">
        <v>117</v>
      </c>
      <c r="D28" s="436"/>
      <c r="E28" s="436"/>
      <c r="F28" s="436"/>
      <c r="G28" s="436"/>
      <c r="H28" s="436"/>
      <c r="I28" s="436"/>
      <c r="J28" s="436"/>
      <c r="K28" s="436"/>
      <c r="L28" s="436"/>
      <c r="M28" s="436"/>
      <c r="N28" s="436"/>
      <c r="O28" s="436"/>
      <c r="P28" s="445" t="str">
        <f>IF(P26&gt;0,P26-P27,"")</f>
        <v/>
      </c>
      <c r="Q28" s="446"/>
      <c r="R28" s="446"/>
      <c r="S28" s="446"/>
      <c r="T28" s="446"/>
      <c r="U28" s="439" t="s">
        <v>61</v>
      </c>
      <c r="V28" s="440"/>
    </row>
    <row r="29" spans="2:49" s="69" customFormat="1" ht="15" customHeight="1" x14ac:dyDescent="0.4">
      <c r="C29" s="76"/>
      <c r="D29" s="76"/>
      <c r="E29" s="76"/>
      <c r="F29" s="76"/>
      <c r="G29" s="76"/>
      <c r="H29" s="76"/>
      <c r="I29" s="76"/>
      <c r="J29" s="76"/>
      <c r="K29" s="74"/>
      <c r="L29" s="74"/>
      <c r="M29" s="74"/>
      <c r="N29" s="74"/>
      <c r="O29" s="74"/>
      <c r="P29" s="75"/>
      <c r="Q29" s="75"/>
      <c r="R29" s="75"/>
      <c r="S29" s="75"/>
      <c r="T29" s="75"/>
      <c r="U29" s="74"/>
      <c r="V29" s="74"/>
    </row>
    <row r="30" spans="2:49" s="69" customFormat="1" ht="24.95" customHeight="1" x14ac:dyDescent="0.4">
      <c r="C30" s="432" t="s">
        <v>116</v>
      </c>
      <c r="D30" s="433"/>
      <c r="E30" s="433"/>
      <c r="F30" s="433"/>
      <c r="G30" s="433"/>
      <c r="H30" s="433"/>
      <c r="I30" s="433"/>
      <c r="J30" s="434"/>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row>
    <row r="31" spans="2:49" s="69" customFormat="1" ht="24.95" customHeight="1" x14ac:dyDescent="0.4">
      <c r="C31" s="424" t="s">
        <v>115</v>
      </c>
      <c r="D31" s="424"/>
      <c r="E31" s="431">
        <f>'２入力用シート（待機児童も含めた児童情報）'!D94</f>
        <v>0</v>
      </c>
      <c r="F31" s="435"/>
      <c r="G31" s="435"/>
      <c r="H31" s="71" t="s">
        <v>109</v>
      </c>
      <c r="I31" s="424" t="s">
        <v>114</v>
      </c>
      <c r="J31" s="424"/>
      <c r="K31" s="431">
        <f>'２入力用シート（待機児童も含めた児童情報）'!E94</f>
        <v>0</v>
      </c>
      <c r="L31" s="435"/>
      <c r="M31" s="435"/>
      <c r="N31" s="71" t="s">
        <v>109</v>
      </c>
      <c r="O31" s="424" t="s">
        <v>113</v>
      </c>
      <c r="P31" s="424"/>
      <c r="Q31" s="431">
        <f>'２入力用シート（待機児童も含めた児童情報）'!F94</f>
        <v>0</v>
      </c>
      <c r="R31" s="435"/>
      <c r="S31" s="435"/>
      <c r="T31" s="71" t="s">
        <v>109</v>
      </c>
      <c r="U31" s="424" t="s">
        <v>112</v>
      </c>
      <c r="V31" s="424"/>
      <c r="W31" s="431">
        <f>'２入力用シート（待機児童も含めた児童情報）'!G94</f>
        <v>0</v>
      </c>
      <c r="X31" s="435"/>
      <c r="Y31" s="435"/>
      <c r="Z31" s="72" t="s">
        <v>109</v>
      </c>
      <c r="AA31" s="424" t="s">
        <v>111</v>
      </c>
      <c r="AB31" s="424"/>
      <c r="AC31" s="431">
        <f>'２入力用シート（待機児童も含めた児童情報）'!H94</f>
        <v>0</v>
      </c>
      <c r="AD31" s="435"/>
      <c r="AE31" s="435"/>
      <c r="AF31" s="71" t="s">
        <v>109</v>
      </c>
      <c r="AG31" s="424" t="s">
        <v>110</v>
      </c>
      <c r="AH31" s="424"/>
      <c r="AI31" s="431">
        <f>'２入力用シート（待機児童も含めた児童情報）'!I94</f>
        <v>0</v>
      </c>
      <c r="AJ31" s="435"/>
      <c r="AK31" s="435"/>
      <c r="AL31" s="71" t="s">
        <v>109</v>
      </c>
    </row>
    <row r="32" spans="2:49" s="69" customFormat="1" ht="32.25" customHeight="1" x14ac:dyDescent="0.4">
      <c r="C32" s="443" t="s">
        <v>108</v>
      </c>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row>
    <row r="33" spans="3:39" s="69" customFormat="1" ht="111" customHeight="1" x14ac:dyDescent="0.4">
      <c r="C33" s="443" t="s">
        <v>107</v>
      </c>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row>
    <row r="34" spans="3:39" s="69" customFormat="1" ht="30" customHeight="1" x14ac:dyDescent="0.4"/>
    <row r="35" spans="3:39" s="69" customFormat="1" ht="30" customHeight="1" x14ac:dyDescent="0.4"/>
    <row r="36" spans="3:39" s="69" customFormat="1" ht="30" customHeight="1" x14ac:dyDescent="0.4"/>
    <row r="37" spans="3:39" s="69" customFormat="1" ht="30" customHeight="1" x14ac:dyDescent="0.4"/>
    <row r="38" spans="3:39" s="69" customFormat="1" ht="30" customHeight="1" x14ac:dyDescent="0.4"/>
    <row r="39" spans="3:39" s="69" customFormat="1" ht="30" customHeight="1" x14ac:dyDescent="0.4"/>
    <row r="40" spans="3:39" s="69" customFormat="1" ht="30" customHeight="1" x14ac:dyDescent="0.4"/>
    <row r="41" spans="3:39" s="69" customFormat="1" ht="30" customHeight="1" x14ac:dyDescent="0.4"/>
    <row r="42" spans="3:39" s="69" customFormat="1" ht="30" customHeight="1" x14ac:dyDescent="0.4"/>
    <row r="43" spans="3:39" s="69" customFormat="1" ht="30" customHeight="1" x14ac:dyDescent="0.4"/>
    <row r="44" spans="3:39" s="69" customFormat="1" ht="30" customHeight="1" x14ac:dyDescent="0.4"/>
    <row r="45" spans="3:39" s="69" customFormat="1" ht="30" customHeight="1" x14ac:dyDescent="0.4"/>
    <row r="46" spans="3:39" s="69" customFormat="1" ht="30" customHeight="1" x14ac:dyDescent="0.4"/>
    <row r="47" spans="3:39" s="69" customFormat="1" ht="30" customHeight="1" x14ac:dyDescent="0.4"/>
    <row r="48" spans="3:39" s="69" customFormat="1" ht="30" customHeight="1" x14ac:dyDescent="0.4"/>
    <row r="49" spans="42:49" s="69" customFormat="1" ht="30" customHeight="1" x14ac:dyDescent="0.4"/>
    <row r="50" spans="42:49" s="69" customFormat="1" ht="30" customHeight="1" x14ac:dyDescent="0.4"/>
    <row r="51" spans="42:49" s="69" customFormat="1" ht="30" customHeight="1" x14ac:dyDescent="0.4"/>
    <row r="52" spans="42:49" s="69" customFormat="1" ht="30" customHeight="1" x14ac:dyDescent="0.4"/>
    <row r="53" spans="42:49" s="69" customFormat="1" ht="30" customHeight="1" x14ac:dyDescent="0.4"/>
    <row r="54" spans="42:49" s="69" customFormat="1" ht="30" customHeight="1" x14ac:dyDescent="0.4"/>
    <row r="55" spans="42:49" s="69" customFormat="1" ht="30" customHeight="1" x14ac:dyDescent="0.4">
      <c r="AQ55" s="68"/>
      <c r="AR55" s="70"/>
    </row>
    <row r="56" spans="42:49" s="69" customFormat="1" ht="30" customHeight="1" x14ac:dyDescent="0.4">
      <c r="AQ56" s="68"/>
      <c r="AR56" s="68"/>
      <c r="AS56" s="67"/>
      <c r="AT56" s="67"/>
      <c r="AU56" s="67"/>
    </row>
    <row r="57" spans="42:49" s="69" customFormat="1" ht="30" customHeight="1" x14ac:dyDescent="0.4">
      <c r="AP57" s="67"/>
      <c r="AQ57" s="68"/>
      <c r="AR57" s="68"/>
      <c r="AS57" s="67"/>
      <c r="AT57" s="67"/>
      <c r="AU57" s="67"/>
    </row>
    <row r="58" spans="42:49" s="69" customFormat="1" ht="30" customHeight="1" x14ac:dyDescent="0.4">
      <c r="AP58" s="67"/>
      <c r="AQ58" s="68"/>
      <c r="AR58" s="68"/>
      <c r="AS58" s="67"/>
      <c r="AT58" s="67"/>
      <c r="AU58" s="67"/>
      <c r="AV58" s="67"/>
      <c r="AW58" s="67"/>
    </row>
    <row r="59" spans="42:49" s="69" customFormat="1" ht="30" customHeight="1" x14ac:dyDescent="0.4">
      <c r="AP59" s="67"/>
      <c r="AQ59" s="68"/>
      <c r="AR59" s="68"/>
      <c r="AS59" s="67"/>
      <c r="AT59" s="67"/>
      <c r="AU59" s="67"/>
      <c r="AV59" s="67"/>
      <c r="AW59" s="67"/>
    </row>
    <row r="60" spans="42:49" s="69" customFormat="1" ht="30" customHeight="1" x14ac:dyDescent="0.4">
      <c r="AP60" s="67"/>
      <c r="AQ60" s="68"/>
      <c r="AR60" s="68"/>
      <c r="AS60" s="67"/>
      <c r="AT60" s="67"/>
      <c r="AU60" s="67"/>
      <c r="AV60" s="67"/>
      <c r="AW60" s="67"/>
    </row>
    <row r="61" spans="42:49" s="69" customFormat="1" ht="30" customHeight="1" x14ac:dyDescent="0.4">
      <c r="AP61" s="67"/>
      <c r="AQ61" s="68"/>
      <c r="AR61" s="68"/>
      <c r="AS61" s="67"/>
      <c r="AT61" s="67"/>
      <c r="AU61" s="67"/>
      <c r="AV61" s="67"/>
      <c r="AW61" s="67"/>
    </row>
    <row r="62" spans="42:49" s="69" customFormat="1" ht="30" customHeight="1" x14ac:dyDescent="0.4">
      <c r="AP62" s="67"/>
      <c r="AQ62" s="68"/>
      <c r="AR62" s="68"/>
      <c r="AS62" s="67"/>
      <c r="AT62" s="67"/>
      <c r="AU62" s="67"/>
      <c r="AV62" s="67"/>
      <c r="AW62" s="67"/>
    </row>
    <row r="63" spans="42:49" s="69" customFormat="1" ht="30" customHeight="1" x14ac:dyDescent="0.4">
      <c r="AP63" s="67"/>
      <c r="AQ63" s="68"/>
      <c r="AR63" s="68"/>
      <c r="AS63" s="67"/>
      <c r="AT63" s="67"/>
      <c r="AU63" s="67"/>
      <c r="AV63" s="67"/>
      <c r="AW63" s="67"/>
    </row>
    <row r="64" spans="42:49" s="69" customFormat="1" ht="30" customHeight="1" x14ac:dyDescent="0.4">
      <c r="AP64" s="67"/>
      <c r="AQ64" s="68"/>
      <c r="AR64" s="68"/>
      <c r="AS64" s="67"/>
      <c r="AT64" s="67"/>
      <c r="AU64" s="67"/>
      <c r="AV64" s="67"/>
      <c r="AW64" s="67"/>
    </row>
    <row r="65" spans="2:49" s="69" customFormat="1" ht="30" customHeight="1" x14ac:dyDescent="0.4">
      <c r="AN65" s="67"/>
      <c r="AO65" s="67"/>
      <c r="AP65" s="67"/>
      <c r="AQ65" s="68"/>
      <c r="AR65" s="68"/>
      <c r="AS65" s="67"/>
      <c r="AT65" s="67"/>
      <c r="AU65" s="67"/>
      <c r="AV65" s="67"/>
      <c r="AW65" s="67"/>
    </row>
    <row r="66" spans="2:49" ht="30" customHeight="1" x14ac:dyDescent="0.4">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row>
    <row r="67" spans="2:49" ht="30" customHeight="1" x14ac:dyDescent="0.4">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row>
    <row r="68" spans="2:49" ht="30" customHeight="1" x14ac:dyDescent="0.4">
      <c r="B68" s="69"/>
    </row>
  </sheetData>
  <sheetProtection password="CC3D" sheet="1" objects="1" scenarios="1"/>
  <mergeCells count="95">
    <mergeCell ref="C19:J20"/>
    <mergeCell ref="K20:P20"/>
    <mergeCell ref="Q20:AM20"/>
    <mergeCell ref="AL21:AM21"/>
    <mergeCell ref="K22:P22"/>
    <mergeCell ref="Q22:AM22"/>
    <mergeCell ref="K19:M19"/>
    <mergeCell ref="N19:AA19"/>
    <mergeCell ref="P5:U5"/>
    <mergeCell ref="V5:AA5"/>
    <mergeCell ref="P6:U6"/>
    <mergeCell ref="V6:AA6"/>
    <mergeCell ref="AB5:AG5"/>
    <mergeCell ref="AG1:AJ1"/>
    <mergeCell ref="AK1:AN1"/>
    <mergeCell ref="AH5:AM5"/>
    <mergeCell ref="AB6:AG6"/>
    <mergeCell ref="AH6:AM6"/>
    <mergeCell ref="X2:AB2"/>
    <mergeCell ref="AC2:AN2"/>
    <mergeCell ref="AB9:AM9"/>
    <mergeCell ref="C10:O10"/>
    <mergeCell ref="C27:O27"/>
    <mergeCell ref="P27:T27"/>
    <mergeCell ref="B16:V16"/>
    <mergeCell ref="AB10:AH10"/>
    <mergeCell ref="D13:N13"/>
    <mergeCell ref="P13:AA13"/>
    <mergeCell ref="D11:N11"/>
    <mergeCell ref="P11:AA11"/>
    <mergeCell ref="AB21:AG21"/>
    <mergeCell ref="C21:J22"/>
    <mergeCell ref="K21:M21"/>
    <mergeCell ref="AH21:AK21"/>
    <mergeCell ref="AL19:AM19"/>
    <mergeCell ref="N17:AA17"/>
    <mergeCell ref="K17:M17"/>
    <mergeCell ref="C33:AM33"/>
    <mergeCell ref="E31:G31"/>
    <mergeCell ref="K31:M31"/>
    <mergeCell ref="K18:P18"/>
    <mergeCell ref="Q18:AM18"/>
    <mergeCell ref="AB17:AG17"/>
    <mergeCell ref="AH17:AK17"/>
    <mergeCell ref="C26:O26"/>
    <mergeCell ref="C28:O28"/>
    <mergeCell ref="P28:T28"/>
    <mergeCell ref="U27:V27"/>
    <mergeCell ref="P26:T26"/>
    <mergeCell ref="U28:V28"/>
    <mergeCell ref="U26:V26"/>
    <mergeCell ref="B24:AG24"/>
    <mergeCell ref="C32:AM32"/>
    <mergeCell ref="AA31:AB31"/>
    <mergeCell ref="AG31:AH31"/>
    <mergeCell ref="O31:P31"/>
    <mergeCell ref="U31:V31"/>
    <mergeCell ref="W31:Y31"/>
    <mergeCell ref="AC31:AE31"/>
    <mergeCell ref="AI31:AK31"/>
    <mergeCell ref="C31:D31"/>
    <mergeCell ref="I31:J31"/>
    <mergeCell ref="Q31:S31"/>
    <mergeCell ref="C30:J30"/>
    <mergeCell ref="AI11:AK11"/>
    <mergeCell ref="AL11:AM11"/>
    <mergeCell ref="AI12:AK12"/>
    <mergeCell ref="AL12:AM12"/>
    <mergeCell ref="P12:AA12"/>
    <mergeCell ref="AB12:AH12"/>
    <mergeCell ref="AB11:AH11"/>
    <mergeCell ref="C25:O25"/>
    <mergeCell ref="P25:T25"/>
    <mergeCell ref="U25:V25"/>
    <mergeCell ref="AL17:AM17"/>
    <mergeCell ref="AB19:AG19"/>
    <mergeCell ref="AH19:AK19"/>
    <mergeCell ref="N21:AA21"/>
    <mergeCell ref="C17:J18"/>
    <mergeCell ref="AI10:AM10"/>
    <mergeCell ref="P10:AA10"/>
    <mergeCell ref="B3:AN3"/>
    <mergeCell ref="AB13:AH13"/>
    <mergeCell ref="B8:V8"/>
    <mergeCell ref="B4:V4"/>
    <mergeCell ref="C5:O5"/>
    <mergeCell ref="B7:AN7"/>
    <mergeCell ref="Y4:AA4"/>
    <mergeCell ref="C9:O9"/>
    <mergeCell ref="P9:AA9"/>
    <mergeCell ref="AK4:AM4"/>
    <mergeCell ref="AI13:AK13"/>
    <mergeCell ref="AL13:AM13"/>
    <mergeCell ref="C6:O6"/>
    <mergeCell ref="D12:N12"/>
  </mergeCells>
  <phoneticPr fontId="4"/>
  <dataValidations disablePrompts="1" count="2">
    <dataValidation type="list" allowBlank="1" showInputMessage="1" showErrorMessage="1" sqref="WVR983033:WVS983036 JM65529:JN65532 TI65529:TJ65532 ADE65529:ADF65532 ANA65529:ANB65532 AWW65529:AWX65532 BGS65529:BGT65532 BQO65529:BQP65532 CAK65529:CAL65532 CKG65529:CKH65532 CUC65529:CUD65532 DDY65529:DDZ65532 DNU65529:DNV65532 DXQ65529:DXR65532 EHM65529:EHN65532 ERI65529:ERJ65532 FBE65529:FBF65532 FLA65529:FLB65532 FUW65529:FUX65532 GES65529:GET65532 GOO65529:GOP65532 GYK65529:GYL65532 HIG65529:HIH65532 HSC65529:HSD65532 IBY65529:IBZ65532 ILU65529:ILV65532 IVQ65529:IVR65532 JFM65529:JFN65532 JPI65529:JPJ65532 JZE65529:JZF65532 KJA65529:KJB65532 KSW65529:KSX65532 LCS65529:LCT65532 LMO65529:LMP65532 LWK65529:LWL65532 MGG65529:MGH65532 MQC65529:MQD65532 MZY65529:MZZ65532 NJU65529:NJV65532 NTQ65529:NTR65532 ODM65529:ODN65532 ONI65529:ONJ65532 OXE65529:OXF65532 PHA65529:PHB65532 PQW65529:PQX65532 QAS65529:QAT65532 QKO65529:QKP65532 QUK65529:QUL65532 REG65529:REH65532 ROC65529:ROD65532 RXY65529:RXZ65532 SHU65529:SHV65532 SRQ65529:SRR65532 TBM65529:TBN65532 TLI65529:TLJ65532 TVE65529:TVF65532 UFA65529:UFB65532 UOW65529:UOX65532 UYS65529:UYT65532 VIO65529:VIP65532 VSK65529:VSL65532 WCG65529:WCH65532 WMC65529:WMD65532 WVY65529:WVZ65532 U131068:V131071 JM131065:JN131068 TI131065:TJ131068 ADE131065:ADF131068 ANA131065:ANB131068 AWW131065:AWX131068 BGS131065:BGT131068 BQO131065:BQP131068 CAK131065:CAL131068 CKG131065:CKH131068 CUC131065:CUD131068 DDY131065:DDZ131068 DNU131065:DNV131068 DXQ131065:DXR131068 EHM131065:EHN131068 ERI131065:ERJ131068 FBE131065:FBF131068 FLA131065:FLB131068 FUW131065:FUX131068 GES131065:GET131068 GOO131065:GOP131068 GYK131065:GYL131068 HIG131065:HIH131068 HSC131065:HSD131068 IBY131065:IBZ131068 ILU131065:ILV131068 IVQ131065:IVR131068 JFM131065:JFN131068 JPI131065:JPJ131068 JZE131065:JZF131068 KJA131065:KJB131068 KSW131065:KSX131068 LCS131065:LCT131068 LMO131065:LMP131068 LWK131065:LWL131068 MGG131065:MGH131068 MQC131065:MQD131068 MZY131065:MZZ131068 NJU131065:NJV131068 NTQ131065:NTR131068 ODM131065:ODN131068 ONI131065:ONJ131068 OXE131065:OXF131068 PHA131065:PHB131068 PQW131065:PQX131068 QAS131065:QAT131068 QKO131065:QKP131068 QUK131065:QUL131068 REG131065:REH131068 ROC131065:ROD131068 RXY131065:RXZ131068 SHU131065:SHV131068 SRQ131065:SRR131068 TBM131065:TBN131068 TLI131065:TLJ131068 TVE131065:TVF131068 UFA131065:UFB131068 UOW131065:UOX131068 UYS131065:UYT131068 VIO131065:VIP131068 VSK131065:VSL131068 WCG131065:WCH131068 WMC131065:WMD131068 WVY131065:WVZ131068 U196604:V196607 JM196601:JN196604 TI196601:TJ196604 ADE196601:ADF196604 ANA196601:ANB196604 AWW196601:AWX196604 BGS196601:BGT196604 BQO196601:BQP196604 CAK196601:CAL196604 CKG196601:CKH196604 CUC196601:CUD196604 DDY196601:DDZ196604 DNU196601:DNV196604 DXQ196601:DXR196604 EHM196601:EHN196604 ERI196601:ERJ196604 FBE196601:FBF196604 FLA196601:FLB196604 FUW196601:FUX196604 GES196601:GET196604 GOO196601:GOP196604 GYK196601:GYL196604 HIG196601:HIH196604 HSC196601:HSD196604 IBY196601:IBZ196604 ILU196601:ILV196604 IVQ196601:IVR196604 JFM196601:JFN196604 JPI196601:JPJ196604 JZE196601:JZF196604 KJA196601:KJB196604 KSW196601:KSX196604 LCS196601:LCT196604 LMO196601:LMP196604 LWK196601:LWL196604 MGG196601:MGH196604 MQC196601:MQD196604 MZY196601:MZZ196604 NJU196601:NJV196604 NTQ196601:NTR196604 ODM196601:ODN196604 ONI196601:ONJ196604 OXE196601:OXF196604 PHA196601:PHB196604 PQW196601:PQX196604 QAS196601:QAT196604 QKO196601:QKP196604 QUK196601:QUL196604 REG196601:REH196604 ROC196601:ROD196604 RXY196601:RXZ196604 SHU196601:SHV196604 SRQ196601:SRR196604 TBM196601:TBN196604 TLI196601:TLJ196604 TVE196601:TVF196604 UFA196601:UFB196604 UOW196601:UOX196604 UYS196601:UYT196604 VIO196601:VIP196604 VSK196601:VSL196604 WCG196601:WCH196604 WMC196601:WMD196604 WVY196601:WVZ196604 U262140:V262143 JM262137:JN262140 TI262137:TJ262140 ADE262137:ADF262140 ANA262137:ANB262140 AWW262137:AWX262140 BGS262137:BGT262140 BQO262137:BQP262140 CAK262137:CAL262140 CKG262137:CKH262140 CUC262137:CUD262140 DDY262137:DDZ262140 DNU262137:DNV262140 DXQ262137:DXR262140 EHM262137:EHN262140 ERI262137:ERJ262140 FBE262137:FBF262140 FLA262137:FLB262140 FUW262137:FUX262140 GES262137:GET262140 GOO262137:GOP262140 GYK262137:GYL262140 HIG262137:HIH262140 HSC262137:HSD262140 IBY262137:IBZ262140 ILU262137:ILV262140 IVQ262137:IVR262140 JFM262137:JFN262140 JPI262137:JPJ262140 JZE262137:JZF262140 KJA262137:KJB262140 KSW262137:KSX262140 LCS262137:LCT262140 LMO262137:LMP262140 LWK262137:LWL262140 MGG262137:MGH262140 MQC262137:MQD262140 MZY262137:MZZ262140 NJU262137:NJV262140 NTQ262137:NTR262140 ODM262137:ODN262140 ONI262137:ONJ262140 OXE262137:OXF262140 PHA262137:PHB262140 PQW262137:PQX262140 QAS262137:QAT262140 QKO262137:QKP262140 QUK262137:QUL262140 REG262137:REH262140 ROC262137:ROD262140 RXY262137:RXZ262140 SHU262137:SHV262140 SRQ262137:SRR262140 TBM262137:TBN262140 TLI262137:TLJ262140 TVE262137:TVF262140 UFA262137:UFB262140 UOW262137:UOX262140 UYS262137:UYT262140 VIO262137:VIP262140 VSK262137:VSL262140 WCG262137:WCH262140 WMC262137:WMD262140 WVY262137:WVZ262140 U327676:V327679 JM327673:JN327676 TI327673:TJ327676 ADE327673:ADF327676 ANA327673:ANB327676 AWW327673:AWX327676 BGS327673:BGT327676 BQO327673:BQP327676 CAK327673:CAL327676 CKG327673:CKH327676 CUC327673:CUD327676 DDY327673:DDZ327676 DNU327673:DNV327676 DXQ327673:DXR327676 EHM327673:EHN327676 ERI327673:ERJ327676 FBE327673:FBF327676 FLA327673:FLB327676 FUW327673:FUX327676 GES327673:GET327676 GOO327673:GOP327676 GYK327673:GYL327676 HIG327673:HIH327676 HSC327673:HSD327676 IBY327673:IBZ327676 ILU327673:ILV327676 IVQ327673:IVR327676 JFM327673:JFN327676 JPI327673:JPJ327676 JZE327673:JZF327676 KJA327673:KJB327676 KSW327673:KSX327676 LCS327673:LCT327676 LMO327673:LMP327676 LWK327673:LWL327676 MGG327673:MGH327676 MQC327673:MQD327676 MZY327673:MZZ327676 NJU327673:NJV327676 NTQ327673:NTR327676 ODM327673:ODN327676 ONI327673:ONJ327676 OXE327673:OXF327676 PHA327673:PHB327676 PQW327673:PQX327676 QAS327673:QAT327676 QKO327673:QKP327676 QUK327673:QUL327676 REG327673:REH327676 ROC327673:ROD327676 RXY327673:RXZ327676 SHU327673:SHV327676 SRQ327673:SRR327676 TBM327673:TBN327676 TLI327673:TLJ327676 TVE327673:TVF327676 UFA327673:UFB327676 UOW327673:UOX327676 UYS327673:UYT327676 VIO327673:VIP327676 VSK327673:VSL327676 WCG327673:WCH327676 WMC327673:WMD327676 WVY327673:WVZ327676 U393212:V393215 JM393209:JN393212 TI393209:TJ393212 ADE393209:ADF393212 ANA393209:ANB393212 AWW393209:AWX393212 BGS393209:BGT393212 BQO393209:BQP393212 CAK393209:CAL393212 CKG393209:CKH393212 CUC393209:CUD393212 DDY393209:DDZ393212 DNU393209:DNV393212 DXQ393209:DXR393212 EHM393209:EHN393212 ERI393209:ERJ393212 FBE393209:FBF393212 FLA393209:FLB393212 FUW393209:FUX393212 GES393209:GET393212 GOO393209:GOP393212 GYK393209:GYL393212 HIG393209:HIH393212 HSC393209:HSD393212 IBY393209:IBZ393212 ILU393209:ILV393212 IVQ393209:IVR393212 JFM393209:JFN393212 JPI393209:JPJ393212 JZE393209:JZF393212 KJA393209:KJB393212 KSW393209:KSX393212 LCS393209:LCT393212 LMO393209:LMP393212 LWK393209:LWL393212 MGG393209:MGH393212 MQC393209:MQD393212 MZY393209:MZZ393212 NJU393209:NJV393212 NTQ393209:NTR393212 ODM393209:ODN393212 ONI393209:ONJ393212 OXE393209:OXF393212 PHA393209:PHB393212 PQW393209:PQX393212 QAS393209:QAT393212 QKO393209:QKP393212 QUK393209:QUL393212 REG393209:REH393212 ROC393209:ROD393212 RXY393209:RXZ393212 SHU393209:SHV393212 SRQ393209:SRR393212 TBM393209:TBN393212 TLI393209:TLJ393212 TVE393209:TVF393212 UFA393209:UFB393212 UOW393209:UOX393212 UYS393209:UYT393212 VIO393209:VIP393212 VSK393209:VSL393212 WCG393209:WCH393212 WMC393209:WMD393212 WVY393209:WVZ393212 U458748:V458751 JM458745:JN458748 TI458745:TJ458748 ADE458745:ADF458748 ANA458745:ANB458748 AWW458745:AWX458748 BGS458745:BGT458748 BQO458745:BQP458748 CAK458745:CAL458748 CKG458745:CKH458748 CUC458745:CUD458748 DDY458745:DDZ458748 DNU458745:DNV458748 DXQ458745:DXR458748 EHM458745:EHN458748 ERI458745:ERJ458748 FBE458745:FBF458748 FLA458745:FLB458748 FUW458745:FUX458748 GES458745:GET458748 GOO458745:GOP458748 GYK458745:GYL458748 HIG458745:HIH458748 HSC458745:HSD458748 IBY458745:IBZ458748 ILU458745:ILV458748 IVQ458745:IVR458748 JFM458745:JFN458748 JPI458745:JPJ458748 JZE458745:JZF458748 KJA458745:KJB458748 KSW458745:KSX458748 LCS458745:LCT458748 LMO458745:LMP458748 LWK458745:LWL458748 MGG458745:MGH458748 MQC458745:MQD458748 MZY458745:MZZ458748 NJU458745:NJV458748 NTQ458745:NTR458748 ODM458745:ODN458748 ONI458745:ONJ458748 OXE458745:OXF458748 PHA458745:PHB458748 PQW458745:PQX458748 QAS458745:QAT458748 QKO458745:QKP458748 QUK458745:QUL458748 REG458745:REH458748 ROC458745:ROD458748 RXY458745:RXZ458748 SHU458745:SHV458748 SRQ458745:SRR458748 TBM458745:TBN458748 TLI458745:TLJ458748 TVE458745:TVF458748 UFA458745:UFB458748 UOW458745:UOX458748 UYS458745:UYT458748 VIO458745:VIP458748 VSK458745:VSL458748 WCG458745:WCH458748 WMC458745:WMD458748 WVY458745:WVZ458748 U524284:V524287 JM524281:JN524284 TI524281:TJ524284 ADE524281:ADF524284 ANA524281:ANB524284 AWW524281:AWX524284 BGS524281:BGT524284 BQO524281:BQP524284 CAK524281:CAL524284 CKG524281:CKH524284 CUC524281:CUD524284 DDY524281:DDZ524284 DNU524281:DNV524284 DXQ524281:DXR524284 EHM524281:EHN524284 ERI524281:ERJ524284 FBE524281:FBF524284 FLA524281:FLB524284 FUW524281:FUX524284 GES524281:GET524284 GOO524281:GOP524284 GYK524281:GYL524284 HIG524281:HIH524284 HSC524281:HSD524284 IBY524281:IBZ524284 ILU524281:ILV524284 IVQ524281:IVR524284 JFM524281:JFN524284 JPI524281:JPJ524284 JZE524281:JZF524284 KJA524281:KJB524284 KSW524281:KSX524284 LCS524281:LCT524284 LMO524281:LMP524284 LWK524281:LWL524284 MGG524281:MGH524284 MQC524281:MQD524284 MZY524281:MZZ524284 NJU524281:NJV524284 NTQ524281:NTR524284 ODM524281:ODN524284 ONI524281:ONJ524284 OXE524281:OXF524284 PHA524281:PHB524284 PQW524281:PQX524284 QAS524281:QAT524284 QKO524281:QKP524284 QUK524281:QUL524284 REG524281:REH524284 ROC524281:ROD524284 RXY524281:RXZ524284 SHU524281:SHV524284 SRQ524281:SRR524284 TBM524281:TBN524284 TLI524281:TLJ524284 TVE524281:TVF524284 UFA524281:UFB524284 UOW524281:UOX524284 UYS524281:UYT524284 VIO524281:VIP524284 VSK524281:VSL524284 WCG524281:WCH524284 WMC524281:WMD524284 WVY524281:WVZ524284 U589820:V589823 JM589817:JN589820 TI589817:TJ589820 ADE589817:ADF589820 ANA589817:ANB589820 AWW589817:AWX589820 BGS589817:BGT589820 BQO589817:BQP589820 CAK589817:CAL589820 CKG589817:CKH589820 CUC589817:CUD589820 DDY589817:DDZ589820 DNU589817:DNV589820 DXQ589817:DXR589820 EHM589817:EHN589820 ERI589817:ERJ589820 FBE589817:FBF589820 FLA589817:FLB589820 FUW589817:FUX589820 GES589817:GET589820 GOO589817:GOP589820 GYK589817:GYL589820 HIG589817:HIH589820 HSC589817:HSD589820 IBY589817:IBZ589820 ILU589817:ILV589820 IVQ589817:IVR589820 JFM589817:JFN589820 JPI589817:JPJ589820 JZE589817:JZF589820 KJA589817:KJB589820 KSW589817:KSX589820 LCS589817:LCT589820 LMO589817:LMP589820 LWK589817:LWL589820 MGG589817:MGH589820 MQC589817:MQD589820 MZY589817:MZZ589820 NJU589817:NJV589820 NTQ589817:NTR589820 ODM589817:ODN589820 ONI589817:ONJ589820 OXE589817:OXF589820 PHA589817:PHB589820 PQW589817:PQX589820 QAS589817:QAT589820 QKO589817:QKP589820 QUK589817:QUL589820 REG589817:REH589820 ROC589817:ROD589820 RXY589817:RXZ589820 SHU589817:SHV589820 SRQ589817:SRR589820 TBM589817:TBN589820 TLI589817:TLJ589820 TVE589817:TVF589820 UFA589817:UFB589820 UOW589817:UOX589820 UYS589817:UYT589820 VIO589817:VIP589820 VSK589817:VSL589820 WCG589817:WCH589820 WMC589817:WMD589820 WVY589817:WVZ589820 U655356:V655359 JM655353:JN655356 TI655353:TJ655356 ADE655353:ADF655356 ANA655353:ANB655356 AWW655353:AWX655356 BGS655353:BGT655356 BQO655353:BQP655356 CAK655353:CAL655356 CKG655353:CKH655356 CUC655353:CUD655356 DDY655353:DDZ655356 DNU655353:DNV655356 DXQ655353:DXR655356 EHM655353:EHN655356 ERI655353:ERJ655356 FBE655353:FBF655356 FLA655353:FLB655356 FUW655353:FUX655356 GES655353:GET655356 GOO655353:GOP655356 GYK655353:GYL655356 HIG655353:HIH655356 HSC655353:HSD655356 IBY655353:IBZ655356 ILU655353:ILV655356 IVQ655353:IVR655356 JFM655353:JFN655356 JPI655353:JPJ655356 JZE655353:JZF655356 KJA655353:KJB655356 KSW655353:KSX655356 LCS655353:LCT655356 LMO655353:LMP655356 LWK655353:LWL655356 MGG655353:MGH655356 MQC655353:MQD655356 MZY655353:MZZ655356 NJU655353:NJV655356 NTQ655353:NTR655356 ODM655353:ODN655356 ONI655353:ONJ655356 OXE655353:OXF655356 PHA655353:PHB655356 PQW655353:PQX655356 QAS655353:QAT655356 QKO655353:QKP655356 QUK655353:QUL655356 REG655353:REH655356 ROC655353:ROD655356 RXY655353:RXZ655356 SHU655353:SHV655356 SRQ655353:SRR655356 TBM655353:TBN655356 TLI655353:TLJ655356 TVE655353:TVF655356 UFA655353:UFB655356 UOW655353:UOX655356 UYS655353:UYT655356 VIO655353:VIP655356 VSK655353:VSL655356 WCG655353:WCH655356 WMC655353:WMD655356 WVY655353:WVZ655356 U720892:V720895 JM720889:JN720892 TI720889:TJ720892 ADE720889:ADF720892 ANA720889:ANB720892 AWW720889:AWX720892 BGS720889:BGT720892 BQO720889:BQP720892 CAK720889:CAL720892 CKG720889:CKH720892 CUC720889:CUD720892 DDY720889:DDZ720892 DNU720889:DNV720892 DXQ720889:DXR720892 EHM720889:EHN720892 ERI720889:ERJ720892 FBE720889:FBF720892 FLA720889:FLB720892 FUW720889:FUX720892 GES720889:GET720892 GOO720889:GOP720892 GYK720889:GYL720892 HIG720889:HIH720892 HSC720889:HSD720892 IBY720889:IBZ720892 ILU720889:ILV720892 IVQ720889:IVR720892 JFM720889:JFN720892 JPI720889:JPJ720892 JZE720889:JZF720892 KJA720889:KJB720892 KSW720889:KSX720892 LCS720889:LCT720892 LMO720889:LMP720892 LWK720889:LWL720892 MGG720889:MGH720892 MQC720889:MQD720892 MZY720889:MZZ720892 NJU720889:NJV720892 NTQ720889:NTR720892 ODM720889:ODN720892 ONI720889:ONJ720892 OXE720889:OXF720892 PHA720889:PHB720892 PQW720889:PQX720892 QAS720889:QAT720892 QKO720889:QKP720892 QUK720889:QUL720892 REG720889:REH720892 ROC720889:ROD720892 RXY720889:RXZ720892 SHU720889:SHV720892 SRQ720889:SRR720892 TBM720889:TBN720892 TLI720889:TLJ720892 TVE720889:TVF720892 UFA720889:UFB720892 UOW720889:UOX720892 UYS720889:UYT720892 VIO720889:VIP720892 VSK720889:VSL720892 WCG720889:WCH720892 WMC720889:WMD720892 WVY720889:WVZ720892 U786428:V786431 JM786425:JN786428 TI786425:TJ786428 ADE786425:ADF786428 ANA786425:ANB786428 AWW786425:AWX786428 BGS786425:BGT786428 BQO786425:BQP786428 CAK786425:CAL786428 CKG786425:CKH786428 CUC786425:CUD786428 DDY786425:DDZ786428 DNU786425:DNV786428 DXQ786425:DXR786428 EHM786425:EHN786428 ERI786425:ERJ786428 FBE786425:FBF786428 FLA786425:FLB786428 FUW786425:FUX786428 GES786425:GET786428 GOO786425:GOP786428 GYK786425:GYL786428 HIG786425:HIH786428 HSC786425:HSD786428 IBY786425:IBZ786428 ILU786425:ILV786428 IVQ786425:IVR786428 JFM786425:JFN786428 JPI786425:JPJ786428 JZE786425:JZF786428 KJA786425:KJB786428 KSW786425:KSX786428 LCS786425:LCT786428 LMO786425:LMP786428 LWK786425:LWL786428 MGG786425:MGH786428 MQC786425:MQD786428 MZY786425:MZZ786428 NJU786425:NJV786428 NTQ786425:NTR786428 ODM786425:ODN786428 ONI786425:ONJ786428 OXE786425:OXF786428 PHA786425:PHB786428 PQW786425:PQX786428 QAS786425:QAT786428 QKO786425:QKP786428 QUK786425:QUL786428 REG786425:REH786428 ROC786425:ROD786428 RXY786425:RXZ786428 SHU786425:SHV786428 SRQ786425:SRR786428 TBM786425:TBN786428 TLI786425:TLJ786428 TVE786425:TVF786428 UFA786425:UFB786428 UOW786425:UOX786428 UYS786425:UYT786428 VIO786425:VIP786428 VSK786425:VSL786428 WCG786425:WCH786428 WMC786425:WMD786428 WVY786425:WVZ786428 U851964:V851967 JM851961:JN851964 TI851961:TJ851964 ADE851961:ADF851964 ANA851961:ANB851964 AWW851961:AWX851964 BGS851961:BGT851964 BQO851961:BQP851964 CAK851961:CAL851964 CKG851961:CKH851964 CUC851961:CUD851964 DDY851961:DDZ851964 DNU851961:DNV851964 DXQ851961:DXR851964 EHM851961:EHN851964 ERI851961:ERJ851964 FBE851961:FBF851964 FLA851961:FLB851964 FUW851961:FUX851964 GES851961:GET851964 GOO851961:GOP851964 GYK851961:GYL851964 HIG851961:HIH851964 HSC851961:HSD851964 IBY851961:IBZ851964 ILU851961:ILV851964 IVQ851961:IVR851964 JFM851961:JFN851964 JPI851961:JPJ851964 JZE851961:JZF851964 KJA851961:KJB851964 KSW851961:KSX851964 LCS851961:LCT851964 LMO851961:LMP851964 LWK851961:LWL851964 MGG851961:MGH851964 MQC851961:MQD851964 MZY851961:MZZ851964 NJU851961:NJV851964 NTQ851961:NTR851964 ODM851961:ODN851964 ONI851961:ONJ851964 OXE851961:OXF851964 PHA851961:PHB851964 PQW851961:PQX851964 QAS851961:QAT851964 QKO851961:QKP851964 QUK851961:QUL851964 REG851961:REH851964 ROC851961:ROD851964 RXY851961:RXZ851964 SHU851961:SHV851964 SRQ851961:SRR851964 TBM851961:TBN851964 TLI851961:TLJ851964 TVE851961:TVF851964 UFA851961:UFB851964 UOW851961:UOX851964 UYS851961:UYT851964 VIO851961:VIP851964 VSK851961:VSL851964 WCG851961:WCH851964 WMC851961:WMD851964 WVY851961:WVZ851964 U917500:V917503 JM917497:JN917500 TI917497:TJ917500 ADE917497:ADF917500 ANA917497:ANB917500 AWW917497:AWX917500 BGS917497:BGT917500 BQO917497:BQP917500 CAK917497:CAL917500 CKG917497:CKH917500 CUC917497:CUD917500 DDY917497:DDZ917500 DNU917497:DNV917500 DXQ917497:DXR917500 EHM917497:EHN917500 ERI917497:ERJ917500 FBE917497:FBF917500 FLA917497:FLB917500 FUW917497:FUX917500 GES917497:GET917500 GOO917497:GOP917500 GYK917497:GYL917500 HIG917497:HIH917500 HSC917497:HSD917500 IBY917497:IBZ917500 ILU917497:ILV917500 IVQ917497:IVR917500 JFM917497:JFN917500 JPI917497:JPJ917500 JZE917497:JZF917500 KJA917497:KJB917500 KSW917497:KSX917500 LCS917497:LCT917500 LMO917497:LMP917500 LWK917497:LWL917500 MGG917497:MGH917500 MQC917497:MQD917500 MZY917497:MZZ917500 NJU917497:NJV917500 NTQ917497:NTR917500 ODM917497:ODN917500 ONI917497:ONJ917500 OXE917497:OXF917500 PHA917497:PHB917500 PQW917497:PQX917500 QAS917497:QAT917500 QKO917497:QKP917500 QUK917497:QUL917500 REG917497:REH917500 ROC917497:ROD917500 RXY917497:RXZ917500 SHU917497:SHV917500 SRQ917497:SRR917500 TBM917497:TBN917500 TLI917497:TLJ917500 TVE917497:TVF917500 UFA917497:UFB917500 UOW917497:UOX917500 UYS917497:UYT917500 VIO917497:VIP917500 VSK917497:VSL917500 WCG917497:WCH917500 WMC917497:WMD917500 WVY917497:WVZ917500 U983036:V983039 JM983033:JN983036 TI983033:TJ983036 ADE983033:ADF983036 ANA983033:ANB983036 AWW983033:AWX983036 BGS983033:BGT983036 BQO983033:BQP983036 CAK983033:CAL983036 CKG983033:CKH983036 CUC983033:CUD983036 DDY983033:DDZ983036 DNU983033:DNV983036 DXQ983033:DXR983036 EHM983033:EHN983036 ERI983033:ERJ983036 FBE983033:FBF983036 FLA983033:FLB983036 FUW983033:FUX983036 GES983033:GET983036 GOO983033:GOP983036 GYK983033:GYL983036 HIG983033:HIH983036 HSC983033:HSD983036 IBY983033:IBZ983036 ILU983033:ILV983036 IVQ983033:IVR983036 JFM983033:JFN983036 JPI983033:JPJ983036 JZE983033:JZF983036 KJA983033:KJB983036 KSW983033:KSX983036 LCS983033:LCT983036 LMO983033:LMP983036 LWK983033:LWL983036 MGG983033:MGH983036 MQC983033:MQD983036 MZY983033:MZZ983036 NJU983033:NJV983036 NTQ983033:NTR983036 ODM983033:ODN983036 ONI983033:ONJ983036 OXE983033:OXF983036 PHA983033:PHB983036 PQW983033:PQX983036 QAS983033:QAT983036 QKO983033:QKP983036 QUK983033:QUL983036 REG983033:REH983036 ROC983033:ROD983036 RXY983033:RXZ983036 SHU983033:SHV983036 SRQ983033:SRR983036 TBM983033:TBN983036 TLI983033:TLJ983036 TVE983033:TVF983036 UFA983033:UFB983036 UOW983033:UOX983036 UYS983033:UYT983036 VIO983033:VIP983036 VSK983033:VSL983036 WCG983033:WCH983036 WMC983033:WMD983036 WVY983033:WVZ983036 N65532:O65535 JF65529:JG65532 TB65529:TC65532 ACX65529:ACY65532 AMT65529:AMU65532 AWP65529:AWQ65532 BGL65529:BGM65532 BQH65529:BQI65532 CAD65529:CAE65532 CJZ65529:CKA65532 CTV65529:CTW65532 DDR65529:DDS65532 DNN65529:DNO65532 DXJ65529:DXK65532 EHF65529:EHG65532 ERB65529:ERC65532 FAX65529:FAY65532 FKT65529:FKU65532 FUP65529:FUQ65532 GEL65529:GEM65532 GOH65529:GOI65532 GYD65529:GYE65532 HHZ65529:HIA65532 HRV65529:HRW65532 IBR65529:IBS65532 ILN65529:ILO65532 IVJ65529:IVK65532 JFF65529:JFG65532 JPB65529:JPC65532 JYX65529:JYY65532 KIT65529:KIU65532 KSP65529:KSQ65532 LCL65529:LCM65532 LMH65529:LMI65532 LWD65529:LWE65532 MFZ65529:MGA65532 MPV65529:MPW65532 MZR65529:MZS65532 NJN65529:NJO65532 NTJ65529:NTK65532 ODF65529:ODG65532 ONB65529:ONC65532 OWX65529:OWY65532 PGT65529:PGU65532 PQP65529:PQQ65532 QAL65529:QAM65532 QKH65529:QKI65532 QUD65529:QUE65532 RDZ65529:REA65532 RNV65529:RNW65532 RXR65529:RXS65532 SHN65529:SHO65532 SRJ65529:SRK65532 TBF65529:TBG65532 TLB65529:TLC65532 TUX65529:TUY65532 UET65529:UEU65532 UOP65529:UOQ65532 UYL65529:UYM65532 VIH65529:VII65532 VSD65529:VSE65532 WBZ65529:WCA65532 WLV65529:WLW65532 WVR65529:WVS65532 N131068:O131071 JF131065:JG131068 TB131065:TC131068 ACX131065:ACY131068 AMT131065:AMU131068 AWP131065:AWQ131068 BGL131065:BGM131068 BQH131065:BQI131068 CAD131065:CAE131068 CJZ131065:CKA131068 CTV131065:CTW131068 DDR131065:DDS131068 DNN131065:DNO131068 DXJ131065:DXK131068 EHF131065:EHG131068 ERB131065:ERC131068 FAX131065:FAY131068 FKT131065:FKU131068 FUP131065:FUQ131068 GEL131065:GEM131068 GOH131065:GOI131068 GYD131065:GYE131068 HHZ131065:HIA131068 HRV131065:HRW131068 IBR131065:IBS131068 ILN131065:ILO131068 IVJ131065:IVK131068 JFF131065:JFG131068 JPB131065:JPC131068 JYX131065:JYY131068 KIT131065:KIU131068 KSP131065:KSQ131068 LCL131065:LCM131068 LMH131065:LMI131068 LWD131065:LWE131068 MFZ131065:MGA131068 MPV131065:MPW131068 MZR131065:MZS131068 NJN131065:NJO131068 NTJ131065:NTK131068 ODF131065:ODG131068 ONB131065:ONC131068 OWX131065:OWY131068 PGT131065:PGU131068 PQP131065:PQQ131068 QAL131065:QAM131068 QKH131065:QKI131068 QUD131065:QUE131068 RDZ131065:REA131068 RNV131065:RNW131068 RXR131065:RXS131068 SHN131065:SHO131068 SRJ131065:SRK131068 TBF131065:TBG131068 TLB131065:TLC131068 TUX131065:TUY131068 UET131065:UEU131068 UOP131065:UOQ131068 UYL131065:UYM131068 VIH131065:VII131068 VSD131065:VSE131068 WBZ131065:WCA131068 WLV131065:WLW131068 WVR131065:WVS131068 N196604:O196607 JF196601:JG196604 TB196601:TC196604 ACX196601:ACY196604 AMT196601:AMU196604 AWP196601:AWQ196604 BGL196601:BGM196604 BQH196601:BQI196604 CAD196601:CAE196604 CJZ196601:CKA196604 CTV196601:CTW196604 DDR196601:DDS196604 DNN196601:DNO196604 DXJ196601:DXK196604 EHF196601:EHG196604 ERB196601:ERC196604 FAX196601:FAY196604 FKT196601:FKU196604 FUP196601:FUQ196604 GEL196601:GEM196604 GOH196601:GOI196604 GYD196601:GYE196604 HHZ196601:HIA196604 HRV196601:HRW196604 IBR196601:IBS196604 ILN196601:ILO196604 IVJ196601:IVK196604 JFF196601:JFG196604 JPB196601:JPC196604 JYX196601:JYY196604 KIT196601:KIU196604 KSP196601:KSQ196604 LCL196601:LCM196604 LMH196601:LMI196604 LWD196601:LWE196604 MFZ196601:MGA196604 MPV196601:MPW196604 MZR196601:MZS196604 NJN196601:NJO196604 NTJ196601:NTK196604 ODF196601:ODG196604 ONB196601:ONC196604 OWX196601:OWY196604 PGT196601:PGU196604 PQP196601:PQQ196604 QAL196601:QAM196604 QKH196601:QKI196604 QUD196601:QUE196604 RDZ196601:REA196604 RNV196601:RNW196604 RXR196601:RXS196604 SHN196601:SHO196604 SRJ196601:SRK196604 TBF196601:TBG196604 TLB196601:TLC196604 TUX196601:TUY196604 UET196601:UEU196604 UOP196601:UOQ196604 UYL196601:UYM196604 VIH196601:VII196604 VSD196601:VSE196604 WBZ196601:WCA196604 WLV196601:WLW196604 WVR196601:WVS196604 N262140:O262143 JF262137:JG262140 TB262137:TC262140 ACX262137:ACY262140 AMT262137:AMU262140 AWP262137:AWQ262140 BGL262137:BGM262140 BQH262137:BQI262140 CAD262137:CAE262140 CJZ262137:CKA262140 CTV262137:CTW262140 DDR262137:DDS262140 DNN262137:DNO262140 DXJ262137:DXK262140 EHF262137:EHG262140 ERB262137:ERC262140 FAX262137:FAY262140 FKT262137:FKU262140 FUP262137:FUQ262140 GEL262137:GEM262140 GOH262137:GOI262140 GYD262137:GYE262140 HHZ262137:HIA262140 HRV262137:HRW262140 IBR262137:IBS262140 ILN262137:ILO262140 IVJ262137:IVK262140 JFF262137:JFG262140 JPB262137:JPC262140 JYX262137:JYY262140 KIT262137:KIU262140 KSP262137:KSQ262140 LCL262137:LCM262140 LMH262137:LMI262140 LWD262137:LWE262140 MFZ262137:MGA262140 MPV262137:MPW262140 MZR262137:MZS262140 NJN262137:NJO262140 NTJ262137:NTK262140 ODF262137:ODG262140 ONB262137:ONC262140 OWX262137:OWY262140 PGT262137:PGU262140 PQP262137:PQQ262140 QAL262137:QAM262140 QKH262137:QKI262140 QUD262137:QUE262140 RDZ262137:REA262140 RNV262137:RNW262140 RXR262137:RXS262140 SHN262137:SHO262140 SRJ262137:SRK262140 TBF262137:TBG262140 TLB262137:TLC262140 TUX262137:TUY262140 UET262137:UEU262140 UOP262137:UOQ262140 UYL262137:UYM262140 VIH262137:VII262140 VSD262137:VSE262140 WBZ262137:WCA262140 WLV262137:WLW262140 WVR262137:WVS262140 N327676:O327679 JF327673:JG327676 TB327673:TC327676 ACX327673:ACY327676 AMT327673:AMU327676 AWP327673:AWQ327676 BGL327673:BGM327676 BQH327673:BQI327676 CAD327673:CAE327676 CJZ327673:CKA327676 CTV327673:CTW327676 DDR327673:DDS327676 DNN327673:DNO327676 DXJ327673:DXK327676 EHF327673:EHG327676 ERB327673:ERC327676 FAX327673:FAY327676 FKT327673:FKU327676 FUP327673:FUQ327676 GEL327673:GEM327676 GOH327673:GOI327676 GYD327673:GYE327676 HHZ327673:HIA327676 HRV327673:HRW327676 IBR327673:IBS327676 ILN327673:ILO327676 IVJ327673:IVK327676 JFF327673:JFG327676 JPB327673:JPC327676 JYX327673:JYY327676 KIT327673:KIU327676 KSP327673:KSQ327676 LCL327673:LCM327676 LMH327673:LMI327676 LWD327673:LWE327676 MFZ327673:MGA327676 MPV327673:MPW327676 MZR327673:MZS327676 NJN327673:NJO327676 NTJ327673:NTK327676 ODF327673:ODG327676 ONB327673:ONC327676 OWX327673:OWY327676 PGT327673:PGU327676 PQP327673:PQQ327676 QAL327673:QAM327676 QKH327673:QKI327676 QUD327673:QUE327676 RDZ327673:REA327676 RNV327673:RNW327676 RXR327673:RXS327676 SHN327673:SHO327676 SRJ327673:SRK327676 TBF327673:TBG327676 TLB327673:TLC327676 TUX327673:TUY327676 UET327673:UEU327676 UOP327673:UOQ327676 UYL327673:UYM327676 VIH327673:VII327676 VSD327673:VSE327676 WBZ327673:WCA327676 WLV327673:WLW327676 WVR327673:WVS327676 N393212:O393215 JF393209:JG393212 TB393209:TC393212 ACX393209:ACY393212 AMT393209:AMU393212 AWP393209:AWQ393212 BGL393209:BGM393212 BQH393209:BQI393212 CAD393209:CAE393212 CJZ393209:CKA393212 CTV393209:CTW393212 DDR393209:DDS393212 DNN393209:DNO393212 DXJ393209:DXK393212 EHF393209:EHG393212 ERB393209:ERC393212 FAX393209:FAY393212 FKT393209:FKU393212 FUP393209:FUQ393212 GEL393209:GEM393212 GOH393209:GOI393212 GYD393209:GYE393212 HHZ393209:HIA393212 HRV393209:HRW393212 IBR393209:IBS393212 ILN393209:ILO393212 IVJ393209:IVK393212 JFF393209:JFG393212 JPB393209:JPC393212 JYX393209:JYY393212 KIT393209:KIU393212 KSP393209:KSQ393212 LCL393209:LCM393212 LMH393209:LMI393212 LWD393209:LWE393212 MFZ393209:MGA393212 MPV393209:MPW393212 MZR393209:MZS393212 NJN393209:NJO393212 NTJ393209:NTK393212 ODF393209:ODG393212 ONB393209:ONC393212 OWX393209:OWY393212 PGT393209:PGU393212 PQP393209:PQQ393212 QAL393209:QAM393212 QKH393209:QKI393212 QUD393209:QUE393212 RDZ393209:REA393212 RNV393209:RNW393212 RXR393209:RXS393212 SHN393209:SHO393212 SRJ393209:SRK393212 TBF393209:TBG393212 TLB393209:TLC393212 TUX393209:TUY393212 UET393209:UEU393212 UOP393209:UOQ393212 UYL393209:UYM393212 VIH393209:VII393212 VSD393209:VSE393212 WBZ393209:WCA393212 WLV393209:WLW393212 WVR393209:WVS393212 N458748:O458751 JF458745:JG458748 TB458745:TC458748 ACX458745:ACY458748 AMT458745:AMU458748 AWP458745:AWQ458748 BGL458745:BGM458748 BQH458745:BQI458748 CAD458745:CAE458748 CJZ458745:CKA458748 CTV458745:CTW458748 DDR458745:DDS458748 DNN458745:DNO458748 DXJ458745:DXK458748 EHF458745:EHG458748 ERB458745:ERC458748 FAX458745:FAY458748 FKT458745:FKU458748 FUP458745:FUQ458748 GEL458745:GEM458748 GOH458745:GOI458748 GYD458745:GYE458748 HHZ458745:HIA458748 HRV458745:HRW458748 IBR458745:IBS458748 ILN458745:ILO458748 IVJ458745:IVK458748 JFF458745:JFG458748 JPB458745:JPC458748 JYX458745:JYY458748 KIT458745:KIU458748 KSP458745:KSQ458748 LCL458745:LCM458748 LMH458745:LMI458748 LWD458745:LWE458748 MFZ458745:MGA458748 MPV458745:MPW458748 MZR458745:MZS458748 NJN458745:NJO458748 NTJ458745:NTK458748 ODF458745:ODG458748 ONB458745:ONC458748 OWX458745:OWY458748 PGT458745:PGU458748 PQP458745:PQQ458748 QAL458745:QAM458748 QKH458745:QKI458748 QUD458745:QUE458748 RDZ458745:REA458748 RNV458745:RNW458748 RXR458745:RXS458748 SHN458745:SHO458748 SRJ458745:SRK458748 TBF458745:TBG458748 TLB458745:TLC458748 TUX458745:TUY458748 UET458745:UEU458748 UOP458745:UOQ458748 UYL458745:UYM458748 VIH458745:VII458748 VSD458745:VSE458748 WBZ458745:WCA458748 WLV458745:WLW458748 WVR458745:WVS458748 N524284:O524287 JF524281:JG524284 TB524281:TC524284 ACX524281:ACY524284 AMT524281:AMU524284 AWP524281:AWQ524284 BGL524281:BGM524284 BQH524281:BQI524284 CAD524281:CAE524284 CJZ524281:CKA524284 CTV524281:CTW524284 DDR524281:DDS524284 DNN524281:DNO524284 DXJ524281:DXK524284 EHF524281:EHG524284 ERB524281:ERC524284 FAX524281:FAY524284 FKT524281:FKU524284 FUP524281:FUQ524284 GEL524281:GEM524284 GOH524281:GOI524284 GYD524281:GYE524284 HHZ524281:HIA524284 HRV524281:HRW524284 IBR524281:IBS524284 ILN524281:ILO524284 IVJ524281:IVK524284 JFF524281:JFG524284 JPB524281:JPC524284 JYX524281:JYY524284 KIT524281:KIU524284 KSP524281:KSQ524284 LCL524281:LCM524284 LMH524281:LMI524284 LWD524281:LWE524284 MFZ524281:MGA524284 MPV524281:MPW524284 MZR524281:MZS524284 NJN524281:NJO524284 NTJ524281:NTK524284 ODF524281:ODG524284 ONB524281:ONC524284 OWX524281:OWY524284 PGT524281:PGU524284 PQP524281:PQQ524284 QAL524281:QAM524284 QKH524281:QKI524284 QUD524281:QUE524284 RDZ524281:REA524284 RNV524281:RNW524284 RXR524281:RXS524284 SHN524281:SHO524284 SRJ524281:SRK524284 TBF524281:TBG524284 TLB524281:TLC524284 TUX524281:TUY524284 UET524281:UEU524284 UOP524281:UOQ524284 UYL524281:UYM524284 VIH524281:VII524284 VSD524281:VSE524284 WBZ524281:WCA524284 WLV524281:WLW524284 WVR524281:WVS524284 N589820:O589823 JF589817:JG589820 TB589817:TC589820 ACX589817:ACY589820 AMT589817:AMU589820 AWP589817:AWQ589820 BGL589817:BGM589820 BQH589817:BQI589820 CAD589817:CAE589820 CJZ589817:CKA589820 CTV589817:CTW589820 DDR589817:DDS589820 DNN589817:DNO589820 DXJ589817:DXK589820 EHF589817:EHG589820 ERB589817:ERC589820 FAX589817:FAY589820 FKT589817:FKU589820 FUP589817:FUQ589820 GEL589817:GEM589820 GOH589817:GOI589820 GYD589817:GYE589820 HHZ589817:HIA589820 HRV589817:HRW589820 IBR589817:IBS589820 ILN589817:ILO589820 IVJ589817:IVK589820 JFF589817:JFG589820 JPB589817:JPC589820 JYX589817:JYY589820 KIT589817:KIU589820 KSP589817:KSQ589820 LCL589817:LCM589820 LMH589817:LMI589820 LWD589817:LWE589820 MFZ589817:MGA589820 MPV589817:MPW589820 MZR589817:MZS589820 NJN589817:NJO589820 NTJ589817:NTK589820 ODF589817:ODG589820 ONB589817:ONC589820 OWX589817:OWY589820 PGT589817:PGU589820 PQP589817:PQQ589820 QAL589817:QAM589820 QKH589817:QKI589820 QUD589817:QUE589820 RDZ589817:REA589820 RNV589817:RNW589820 RXR589817:RXS589820 SHN589817:SHO589820 SRJ589817:SRK589820 TBF589817:TBG589820 TLB589817:TLC589820 TUX589817:TUY589820 UET589817:UEU589820 UOP589817:UOQ589820 UYL589817:UYM589820 VIH589817:VII589820 VSD589817:VSE589820 WBZ589817:WCA589820 WLV589817:WLW589820 WVR589817:WVS589820 N655356:O655359 JF655353:JG655356 TB655353:TC655356 ACX655353:ACY655356 AMT655353:AMU655356 AWP655353:AWQ655356 BGL655353:BGM655356 BQH655353:BQI655356 CAD655353:CAE655356 CJZ655353:CKA655356 CTV655353:CTW655356 DDR655353:DDS655356 DNN655353:DNO655356 DXJ655353:DXK655356 EHF655353:EHG655356 ERB655353:ERC655356 FAX655353:FAY655356 FKT655353:FKU655356 FUP655353:FUQ655356 GEL655353:GEM655356 GOH655353:GOI655356 GYD655353:GYE655356 HHZ655353:HIA655356 HRV655353:HRW655356 IBR655353:IBS655356 ILN655353:ILO655356 IVJ655353:IVK655356 JFF655353:JFG655356 JPB655353:JPC655356 JYX655353:JYY655356 KIT655353:KIU655356 KSP655353:KSQ655356 LCL655353:LCM655356 LMH655353:LMI655356 LWD655353:LWE655356 MFZ655353:MGA655356 MPV655353:MPW655356 MZR655353:MZS655356 NJN655353:NJO655356 NTJ655353:NTK655356 ODF655353:ODG655356 ONB655353:ONC655356 OWX655353:OWY655356 PGT655353:PGU655356 PQP655353:PQQ655356 QAL655353:QAM655356 QKH655353:QKI655356 QUD655353:QUE655356 RDZ655353:REA655356 RNV655353:RNW655356 RXR655353:RXS655356 SHN655353:SHO655356 SRJ655353:SRK655356 TBF655353:TBG655356 TLB655353:TLC655356 TUX655353:TUY655356 UET655353:UEU655356 UOP655353:UOQ655356 UYL655353:UYM655356 VIH655353:VII655356 VSD655353:VSE655356 WBZ655353:WCA655356 WLV655353:WLW655356 WVR655353:WVS655356 N720892:O720895 JF720889:JG720892 TB720889:TC720892 ACX720889:ACY720892 AMT720889:AMU720892 AWP720889:AWQ720892 BGL720889:BGM720892 BQH720889:BQI720892 CAD720889:CAE720892 CJZ720889:CKA720892 CTV720889:CTW720892 DDR720889:DDS720892 DNN720889:DNO720892 DXJ720889:DXK720892 EHF720889:EHG720892 ERB720889:ERC720892 FAX720889:FAY720892 FKT720889:FKU720892 FUP720889:FUQ720892 GEL720889:GEM720892 GOH720889:GOI720892 GYD720889:GYE720892 HHZ720889:HIA720892 HRV720889:HRW720892 IBR720889:IBS720892 ILN720889:ILO720892 IVJ720889:IVK720892 JFF720889:JFG720892 JPB720889:JPC720892 JYX720889:JYY720892 KIT720889:KIU720892 KSP720889:KSQ720892 LCL720889:LCM720892 LMH720889:LMI720892 LWD720889:LWE720892 MFZ720889:MGA720892 MPV720889:MPW720892 MZR720889:MZS720892 NJN720889:NJO720892 NTJ720889:NTK720892 ODF720889:ODG720892 ONB720889:ONC720892 OWX720889:OWY720892 PGT720889:PGU720892 PQP720889:PQQ720892 QAL720889:QAM720892 QKH720889:QKI720892 QUD720889:QUE720892 RDZ720889:REA720892 RNV720889:RNW720892 RXR720889:RXS720892 SHN720889:SHO720892 SRJ720889:SRK720892 TBF720889:TBG720892 TLB720889:TLC720892 TUX720889:TUY720892 UET720889:UEU720892 UOP720889:UOQ720892 UYL720889:UYM720892 VIH720889:VII720892 VSD720889:VSE720892 WBZ720889:WCA720892 WLV720889:WLW720892 WVR720889:WVS720892 N786428:O786431 JF786425:JG786428 TB786425:TC786428 ACX786425:ACY786428 AMT786425:AMU786428 AWP786425:AWQ786428 BGL786425:BGM786428 BQH786425:BQI786428 CAD786425:CAE786428 CJZ786425:CKA786428 CTV786425:CTW786428 DDR786425:DDS786428 DNN786425:DNO786428 DXJ786425:DXK786428 EHF786425:EHG786428 ERB786425:ERC786428 FAX786425:FAY786428 FKT786425:FKU786428 FUP786425:FUQ786428 GEL786425:GEM786428 GOH786425:GOI786428 GYD786425:GYE786428 HHZ786425:HIA786428 HRV786425:HRW786428 IBR786425:IBS786428 ILN786425:ILO786428 IVJ786425:IVK786428 JFF786425:JFG786428 JPB786425:JPC786428 JYX786425:JYY786428 KIT786425:KIU786428 KSP786425:KSQ786428 LCL786425:LCM786428 LMH786425:LMI786428 LWD786425:LWE786428 MFZ786425:MGA786428 MPV786425:MPW786428 MZR786425:MZS786428 NJN786425:NJO786428 NTJ786425:NTK786428 ODF786425:ODG786428 ONB786425:ONC786428 OWX786425:OWY786428 PGT786425:PGU786428 PQP786425:PQQ786428 QAL786425:QAM786428 QKH786425:QKI786428 QUD786425:QUE786428 RDZ786425:REA786428 RNV786425:RNW786428 RXR786425:RXS786428 SHN786425:SHO786428 SRJ786425:SRK786428 TBF786425:TBG786428 TLB786425:TLC786428 TUX786425:TUY786428 UET786425:UEU786428 UOP786425:UOQ786428 UYL786425:UYM786428 VIH786425:VII786428 VSD786425:VSE786428 WBZ786425:WCA786428 WLV786425:WLW786428 WVR786425:WVS786428 N851964:O851967 JF851961:JG851964 TB851961:TC851964 ACX851961:ACY851964 AMT851961:AMU851964 AWP851961:AWQ851964 BGL851961:BGM851964 BQH851961:BQI851964 CAD851961:CAE851964 CJZ851961:CKA851964 CTV851961:CTW851964 DDR851961:DDS851964 DNN851961:DNO851964 DXJ851961:DXK851964 EHF851961:EHG851964 ERB851961:ERC851964 FAX851961:FAY851964 FKT851961:FKU851964 FUP851961:FUQ851964 GEL851961:GEM851964 GOH851961:GOI851964 GYD851961:GYE851964 HHZ851961:HIA851964 HRV851961:HRW851964 IBR851961:IBS851964 ILN851961:ILO851964 IVJ851961:IVK851964 JFF851961:JFG851964 JPB851961:JPC851964 JYX851961:JYY851964 KIT851961:KIU851964 KSP851961:KSQ851964 LCL851961:LCM851964 LMH851961:LMI851964 LWD851961:LWE851964 MFZ851961:MGA851964 MPV851961:MPW851964 MZR851961:MZS851964 NJN851961:NJO851964 NTJ851961:NTK851964 ODF851961:ODG851964 ONB851961:ONC851964 OWX851961:OWY851964 PGT851961:PGU851964 PQP851961:PQQ851964 QAL851961:QAM851964 QKH851961:QKI851964 QUD851961:QUE851964 RDZ851961:REA851964 RNV851961:RNW851964 RXR851961:RXS851964 SHN851961:SHO851964 SRJ851961:SRK851964 TBF851961:TBG851964 TLB851961:TLC851964 TUX851961:TUY851964 UET851961:UEU851964 UOP851961:UOQ851964 UYL851961:UYM851964 VIH851961:VII851964 VSD851961:VSE851964 WBZ851961:WCA851964 WLV851961:WLW851964 WVR851961:WVS851964 N917500:O917503 JF917497:JG917500 TB917497:TC917500 ACX917497:ACY917500 AMT917497:AMU917500 AWP917497:AWQ917500 BGL917497:BGM917500 BQH917497:BQI917500 CAD917497:CAE917500 CJZ917497:CKA917500 CTV917497:CTW917500 DDR917497:DDS917500 DNN917497:DNO917500 DXJ917497:DXK917500 EHF917497:EHG917500 ERB917497:ERC917500 FAX917497:FAY917500 FKT917497:FKU917500 FUP917497:FUQ917500 GEL917497:GEM917500 GOH917497:GOI917500 GYD917497:GYE917500 HHZ917497:HIA917500 HRV917497:HRW917500 IBR917497:IBS917500 ILN917497:ILO917500 IVJ917497:IVK917500 JFF917497:JFG917500 JPB917497:JPC917500 JYX917497:JYY917500 KIT917497:KIU917500 KSP917497:KSQ917500 LCL917497:LCM917500 LMH917497:LMI917500 LWD917497:LWE917500 MFZ917497:MGA917500 MPV917497:MPW917500 MZR917497:MZS917500 NJN917497:NJO917500 NTJ917497:NTK917500 ODF917497:ODG917500 ONB917497:ONC917500 OWX917497:OWY917500 PGT917497:PGU917500 PQP917497:PQQ917500 QAL917497:QAM917500 QKH917497:QKI917500 QUD917497:QUE917500 RDZ917497:REA917500 RNV917497:RNW917500 RXR917497:RXS917500 SHN917497:SHO917500 SRJ917497:SRK917500 TBF917497:TBG917500 TLB917497:TLC917500 TUX917497:TUY917500 UET917497:UEU917500 UOP917497:UOQ917500 UYL917497:UYM917500 VIH917497:VII917500 VSD917497:VSE917500 WBZ917497:WCA917500 WLV917497:WLW917500 WVR917497:WVS917500 N983036:O983039 JF983033:JG983036 TB983033:TC983036 ACX983033:ACY983036 AMT983033:AMU983036 AWP983033:AWQ983036 BGL983033:BGM983036 BQH983033:BQI983036 CAD983033:CAE983036 CJZ983033:CKA983036 CTV983033:CTW983036 DDR983033:DDS983036 DNN983033:DNO983036 DXJ983033:DXK983036 EHF983033:EHG983036 ERB983033:ERC983036 FAX983033:FAY983036 FKT983033:FKU983036 FUP983033:FUQ983036 GEL983033:GEM983036 GOH983033:GOI983036 GYD983033:GYE983036 HHZ983033:HIA983036 HRV983033:HRW983036 IBR983033:IBS983036 ILN983033:ILO983036 IVJ983033:IVK983036 JFF983033:JFG983036 JPB983033:JPC983036 JYX983033:JYY983036 KIT983033:KIU983036 KSP983033:KSQ983036 LCL983033:LCM983036 LMH983033:LMI983036 LWD983033:LWE983036 MFZ983033:MGA983036 MPV983033:MPW983036 MZR983033:MZS983036 NJN983033:NJO983036 NTJ983033:NTK983036 ODF983033:ODG983036 ONB983033:ONC983036 OWX983033:OWY983036 PGT983033:PGU983036 PQP983033:PQQ983036 QAL983033:QAM983036 QKH983033:QKI983036 QUD983033:QUE983036 RDZ983033:REA983036 RNV983033:RNW983036 RXR983033:RXS983036 SHN983033:SHO983036 SRJ983033:SRK983036 TBF983033:TBG983036 TLB983033:TLC983036 TUX983033:TUY983036 UET983033:UEU983036 UOP983033:UOQ983036 UYL983033:UYM983036 VIH983033:VII983036 VSD983033:VSE983036 WBZ983033:WCA983036 WLV983033:WLW983036 U65532:V65535 HP49:HV51 WVQ983093:WVW983093 WLU983093:WMA983093 WBY983093:WCE983093 VSC983093:VSI983093 VIG983093:VIM983093 UYK983093:UYQ983093 UOO983093:UOU983093 UES983093:UEY983093 TUW983093:TVC983093 TLA983093:TLG983093 TBE983093:TBK983093 SRI983093:SRO983093 SHM983093:SHS983093 RXQ983093:RXW983093 RNU983093:ROA983093 RDY983093:REE983093 QUC983093:QUI983093 QKG983093:QKM983093 QAK983093:QAQ983093 PQO983093:PQU983093 PGS983093:PGY983093 OWW983093:OXC983093 ONA983093:ONG983093 ODE983093:ODK983093 NTI983093:NTO983093 NJM983093:NJS983093 MZQ983093:MZW983093 MPU983093:MQA983093 MFY983093:MGE983093 LWC983093:LWI983093 LMG983093:LMM983093 LCK983093:LCQ983093 KSO983093:KSU983093 KIS983093:KIY983093 JYW983093:JZC983093 JPA983093:JPG983093 JFE983093:JFK983093 IVI983093:IVO983093 ILM983093:ILS983093 IBQ983093:IBW983093 HRU983093:HSA983093 HHY983093:HIE983093 GYC983093:GYI983093 GOG983093:GOM983093 GEK983093:GEQ983093 FUO983093:FUU983093 FKS983093:FKY983093 FAW983093:FBC983093 ERA983093:ERG983093 EHE983093:EHK983093 DXI983093:DXO983093 DNM983093:DNS983093 DDQ983093:DDW983093 CTU983093:CUA983093 CJY983093:CKE983093 CAC983093:CAI983093 BQG983093:BQM983093 BGK983093:BGQ983093 AWO983093:AWU983093 AMS983093:AMY983093 ACW983093:ADC983093 TA983093:TG983093 JE983093:JK983093 M983096:S983096 WVQ917557:WVW917557 WLU917557:WMA917557 WBY917557:WCE917557 VSC917557:VSI917557 VIG917557:VIM917557 UYK917557:UYQ917557 UOO917557:UOU917557 UES917557:UEY917557 TUW917557:TVC917557 TLA917557:TLG917557 TBE917557:TBK917557 SRI917557:SRO917557 SHM917557:SHS917557 RXQ917557:RXW917557 RNU917557:ROA917557 RDY917557:REE917557 QUC917557:QUI917557 QKG917557:QKM917557 QAK917557:QAQ917557 PQO917557:PQU917557 PGS917557:PGY917557 OWW917557:OXC917557 ONA917557:ONG917557 ODE917557:ODK917557 NTI917557:NTO917557 NJM917557:NJS917557 MZQ917557:MZW917557 MPU917557:MQA917557 MFY917557:MGE917557 LWC917557:LWI917557 LMG917557:LMM917557 LCK917557:LCQ917557 KSO917557:KSU917557 KIS917557:KIY917557 JYW917557:JZC917557 JPA917557:JPG917557 JFE917557:JFK917557 IVI917557:IVO917557 ILM917557:ILS917557 IBQ917557:IBW917557 HRU917557:HSA917557 HHY917557:HIE917557 GYC917557:GYI917557 GOG917557:GOM917557 GEK917557:GEQ917557 FUO917557:FUU917557 FKS917557:FKY917557 FAW917557:FBC917557 ERA917557:ERG917557 EHE917557:EHK917557 DXI917557:DXO917557 DNM917557:DNS917557 DDQ917557:DDW917557 CTU917557:CUA917557 CJY917557:CKE917557 CAC917557:CAI917557 BQG917557:BQM917557 BGK917557:BGQ917557 AWO917557:AWU917557 AMS917557:AMY917557 ACW917557:ADC917557 TA917557:TG917557 JE917557:JK917557 M917560:S917560 WVQ852021:WVW852021 WLU852021:WMA852021 WBY852021:WCE852021 VSC852021:VSI852021 VIG852021:VIM852021 UYK852021:UYQ852021 UOO852021:UOU852021 UES852021:UEY852021 TUW852021:TVC852021 TLA852021:TLG852021 TBE852021:TBK852021 SRI852021:SRO852021 SHM852021:SHS852021 RXQ852021:RXW852021 RNU852021:ROA852021 RDY852021:REE852021 QUC852021:QUI852021 QKG852021:QKM852021 QAK852021:QAQ852021 PQO852021:PQU852021 PGS852021:PGY852021 OWW852021:OXC852021 ONA852021:ONG852021 ODE852021:ODK852021 NTI852021:NTO852021 NJM852021:NJS852021 MZQ852021:MZW852021 MPU852021:MQA852021 MFY852021:MGE852021 LWC852021:LWI852021 LMG852021:LMM852021 LCK852021:LCQ852021 KSO852021:KSU852021 KIS852021:KIY852021 JYW852021:JZC852021 JPA852021:JPG852021 JFE852021:JFK852021 IVI852021:IVO852021 ILM852021:ILS852021 IBQ852021:IBW852021 HRU852021:HSA852021 HHY852021:HIE852021 GYC852021:GYI852021 GOG852021:GOM852021 GEK852021:GEQ852021 FUO852021:FUU852021 FKS852021:FKY852021 FAW852021:FBC852021 ERA852021:ERG852021 EHE852021:EHK852021 DXI852021:DXO852021 DNM852021:DNS852021 DDQ852021:DDW852021 CTU852021:CUA852021 CJY852021:CKE852021 CAC852021:CAI852021 BQG852021:BQM852021 BGK852021:BGQ852021 AWO852021:AWU852021 AMS852021:AMY852021 ACW852021:ADC852021 TA852021:TG852021 JE852021:JK852021 M852024:S852024 WVQ786485:WVW786485 WLU786485:WMA786485 WBY786485:WCE786485 VSC786485:VSI786485 VIG786485:VIM786485 UYK786485:UYQ786485 UOO786485:UOU786485 UES786485:UEY786485 TUW786485:TVC786485 TLA786485:TLG786485 TBE786485:TBK786485 SRI786485:SRO786485 SHM786485:SHS786485 RXQ786485:RXW786485 RNU786485:ROA786485 RDY786485:REE786485 QUC786485:QUI786485 QKG786485:QKM786485 QAK786485:QAQ786485 PQO786485:PQU786485 PGS786485:PGY786485 OWW786485:OXC786485 ONA786485:ONG786485 ODE786485:ODK786485 NTI786485:NTO786485 NJM786485:NJS786485 MZQ786485:MZW786485 MPU786485:MQA786485 MFY786485:MGE786485 LWC786485:LWI786485 LMG786485:LMM786485 LCK786485:LCQ786485 KSO786485:KSU786485 KIS786485:KIY786485 JYW786485:JZC786485 JPA786485:JPG786485 JFE786485:JFK786485 IVI786485:IVO786485 ILM786485:ILS786485 IBQ786485:IBW786485 HRU786485:HSA786485 HHY786485:HIE786485 GYC786485:GYI786485 GOG786485:GOM786485 GEK786485:GEQ786485 FUO786485:FUU786485 FKS786485:FKY786485 FAW786485:FBC786485 ERA786485:ERG786485 EHE786485:EHK786485 DXI786485:DXO786485 DNM786485:DNS786485 DDQ786485:DDW786485 CTU786485:CUA786485 CJY786485:CKE786485 CAC786485:CAI786485 BQG786485:BQM786485 BGK786485:BGQ786485 AWO786485:AWU786485 AMS786485:AMY786485 ACW786485:ADC786485 TA786485:TG786485 JE786485:JK786485 M786488:S786488 WVQ720949:WVW720949 WLU720949:WMA720949 WBY720949:WCE720949 VSC720949:VSI720949 VIG720949:VIM720949 UYK720949:UYQ720949 UOO720949:UOU720949 UES720949:UEY720949 TUW720949:TVC720949 TLA720949:TLG720949 TBE720949:TBK720949 SRI720949:SRO720949 SHM720949:SHS720949 RXQ720949:RXW720949 RNU720949:ROA720949 RDY720949:REE720949 QUC720949:QUI720949 QKG720949:QKM720949 QAK720949:QAQ720949 PQO720949:PQU720949 PGS720949:PGY720949 OWW720949:OXC720949 ONA720949:ONG720949 ODE720949:ODK720949 NTI720949:NTO720949 NJM720949:NJS720949 MZQ720949:MZW720949 MPU720949:MQA720949 MFY720949:MGE720949 LWC720949:LWI720949 LMG720949:LMM720949 LCK720949:LCQ720949 KSO720949:KSU720949 KIS720949:KIY720949 JYW720949:JZC720949 JPA720949:JPG720949 JFE720949:JFK720949 IVI720949:IVO720949 ILM720949:ILS720949 IBQ720949:IBW720949 HRU720949:HSA720949 HHY720949:HIE720949 GYC720949:GYI720949 GOG720949:GOM720949 GEK720949:GEQ720949 FUO720949:FUU720949 FKS720949:FKY720949 FAW720949:FBC720949 ERA720949:ERG720949 EHE720949:EHK720949 DXI720949:DXO720949 DNM720949:DNS720949 DDQ720949:DDW720949 CTU720949:CUA720949 CJY720949:CKE720949 CAC720949:CAI720949 BQG720949:BQM720949 BGK720949:BGQ720949 AWO720949:AWU720949 AMS720949:AMY720949 ACW720949:ADC720949 TA720949:TG720949 JE720949:JK720949 M720952:S720952 WVQ655413:WVW655413 WLU655413:WMA655413 WBY655413:WCE655413 VSC655413:VSI655413 VIG655413:VIM655413 UYK655413:UYQ655413 UOO655413:UOU655413 UES655413:UEY655413 TUW655413:TVC655413 TLA655413:TLG655413 TBE655413:TBK655413 SRI655413:SRO655413 SHM655413:SHS655413 RXQ655413:RXW655413 RNU655413:ROA655413 RDY655413:REE655413 QUC655413:QUI655413 QKG655413:QKM655413 QAK655413:QAQ655413 PQO655413:PQU655413 PGS655413:PGY655413 OWW655413:OXC655413 ONA655413:ONG655413 ODE655413:ODK655413 NTI655413:NTO655413 NJM655413:NJS655413 MZQ655413:MZW655413 MPU655413:MQA655413 MFY655413:MGE655413 LWC655413:LWI655413 LMG655413:LMM655413 LCK655413:LCQ655413 KSO655413:KSU655413 KIS655413:KIY655413 JYW655413:JZC655413 JPA655413:JPG655413 JFE655413:JFK655413 IVI655413:IVO655413 ILM655413:ILS655413 IBQ655413:IBW655413 HRU655413:HSA655413 HHY655413:HIE655413 GYC655413:GYI655413 GOG655413:GOM655413 GEK655413:GEQ655413 FUO655413:FUU655413 FKS655413:FKY655413 FAW655413:FBC655413 ERA655413:ERG655413 EHE655413:EHK655413 DXI655413:DXO655413 DNM655413:DNS655413 DDQ655413:DDW655413 CTU655413:CUA655413 CJY655413:CKE655413 CAC655413:CAI655413 BQG655413:BQM655413 BGK655413:BGQ655413 AWO655413:AWU655413 AMS655413:AMY655413 ACW655413:ADC655413 TA655413:TG655413 JE655413:JK655413 M655416:S655416 WVQ589877:WVW589877 WLU589877:WMA589877 WBY589877:WCE589877 VSC589877:VSI589877 VIG589877:VIM589877 UYK589877:UYQ589877 UOO589877:UOU589877 UES589877:UEY589877 TUW589877:TVC589877 TLA589877:TLG589877 TBE589877:TBK589877 SRI589877:SRO589877 SHM589877:SHS589877 RXQ589877:RXW589877 RNU589877:ROA589877 RDY589877:REE589877 QUC589877:QUI589877 QKG589877:QKM589877 QAK589877:QAQ589877 PQO589877:PQU589877 PGS589877:PGY589877 OWW589877:OXC589877 ONA589877:ONG589877 ODE589877:ODK589877 NTI589877:NTO589877 NJM589877:NJS589877 MZQ589877:MZW589877 MPU589877:MQA589877 MFY589877:MGE589877 LWC589877:LWI589877 LMG589877:LMM589877 LCK589877:LCQ589877 KSO589877:KSU589877 KIS589877:KIY589877 JYW589877:JZC589877 JPA589877:JPG589877 JFE589877:JFK589877 IVI589877:IVO589877 ILM589877:ILS589877 IBQ589877:IBW589877 HRU589877:HSA589877 HHY589877:HIE589877 GYC589877:GYI589877 GOG589877:GOM589877 GEK589877:GEQ589877 FUO589877:FUU589877 FKS589877:FKY589877 FAW589877:FBC589877 ERA589877:ERG589877 EHE589877:EHK589877 DXI589877:DXO589877 DNM589877:DNS589877 DDQ589877:DDW589877 CTU589877:CUA589877 CJY589877:CKE589877 CAC589877:CAI589877 BQG589877:BQM589877 BGK589877:BGQ589877 AWO589877:AWU589877 AMS589877:AMY589877 ACW589877:ADC589877 TA589877:TG589877 JE589877:JK589877 M589880:S589880 WVQ524341:WVW524341 WLU524341:WMA524341 WBY524341:WCE524341 VSC524341:VSI524341 VIG524341:VIM524341 UYK524341:UYQ524341 UOO524341:UOU524341 UES524341:UEY524341 TUW524341:TVC524341 TLA524341:TLG524341 TBE524341:TBK524341 SRI524341:SRO524341 SHM524341:SHS524341 RXQ524341:RXW524341 RNU524341:ROA524341 RDY524341:REE524341 QUC524341:QUI524341 QKG524341:QKM524341 QAK524341:QAQ524341 PQO524341:PQU524341 PGS524341:PGY524341 OWW524341:OXC524341 ONA524341:ONG524341 ODE524341:ODK524341 NTI524341:NTO524341 NJM524341:NJS524341 MZQ524341:MZW524341 MPU524341:MQA524341 MFY524341:MGE524341 LWC524341:LWI524341 LMG524341:LMM524341 LCK524341:LCQ524341 KSO524341:KSU524341 KIS524341:KIY524341 JYW524341:JZC524341 JPA524341:JPG524341 JFE524341:JFK524341 IVI524341:IVO524341 ILM524341:ILS524341 IBQ524341:IBW524341 HRU524341:HSA524341 HHY524341:HIE524341 GYC524341:GYI524341 GOG524341:GOM524341 GEK524341:GEQ524341 FUO524341:FUU524341 FKS524341:FKY524341 FAW524341:FBC524341 ERA524341:ERG524341 EHE524341:EHK524341 DXI524341:DXO524341 DNM524341:DNS524341 DDQ524341:DDW524341 CTU524341:CUA524341 CJY524341:CKE524341 CAC524341:CAI524341 BQG524341:BQM524341 BGK524341:BGQ524341 AWO524341:AWU524341 AMS524341:AMY524341 ACW524341:ADC524341 TA524341:TG524341 JE524341:JK524341 M524344:S524344 WVQ458805:WVW458805 WLU458805:WMA458805 WBY458805:WCE458805 VSC458805:VSI458805 VIG458805:VIM458805 UYK458805:UYQ458805 UOO458805:UOU458805 UES458805:UEY458805 TUW458805:TVC458805 TLA458805:TLG458805 TBE458805:TBK458805 SRI458805:SRO458805 SHM458805:SHS458805 RXQ458805:RXW458805 RNU458805:ROA458805 RDY458805:REE458805 QUC458805:QUI458805 QKG458805:QKM458805 QAK458805:QAQ458805 PQO458805:PQU458805 PGS458805:PGY458805 OWW458805:OXC458805 ONA458805:ONG458805 ODE458805:ODK458805 NTI458805:NTO458805 NJM458805:NJS458805 MZQ458805:MZW458805 MPU458805:MQA458805 MFY458805:MGE458805 LWC458805:LWI458805 LMG458805:LMM458805 LCK458805:LCQ458805 KSO458805:KSU458805 KIS458805:KIY458805 JYW458805:JZC458805 JPA458805:JPG458805 JFE458805:JFK458805 IVI458805:IVO458805 ILM458805:ILS458805 IBQ458805:IBW458805 HRU458805:HSA458805 HHY458805:HIE458805 GYC458805:GYI458805 GOG458805:GOM458805 GEK458805:GEQ458805 FUO458805:FUU458805 FKS458805:FKY458805 FAW458805:FBC458805 ERA458805:ERG458805 EHE458805:EHK458805 DXI458805:DXO458805 DNM458805:DNS458805 DDQ458805:DDW458805 CTU458805:CUA458805 CJY458805:CKE458805 CAC458805:CAI458805 BQG458805:BQM458805 BGK458805:BGQ458805 AWO458805:AWU458805 AMS458805:AMY458805 ACW458805:ADC458805 TA458805:TG458805 JE458805:JK458805 M458808:S458808 WVQ393269:WVW393269 WLU393269:WMA393269 WBY393269:WCE393269 VSC393269:VSI393269 VIG393269:VIM393269 UYK393269:UYQ393269 UOO393269:UOU393269 UES393269:UEY393269 TUW393269:TVC393269 TLA393269:TLG393269 TBE393269:TBK393269 SRI393269:SRO393269 SHM393269:SHS393269 RXQ393269:RXW393269 RNU393269:ROA393269 RDY393269:REE393269 QUC393269:QUI393269 QKG393269:QKM393269 QAK393269:QAQ393269 PQO393269:PQU393269 PGS393269:PGY393269 OWW393269:OXC393269 ONA393269:ONG393269 ODE393269:ODK393269 NTI393269:NTO393269 NJM393269:NJS393269 MZQ393269:MZW393269 MPU393269:MQA393269 MFY393269:MGE393269 LWC393269:LWI393269 LMG393269:LMM393269 LCK393269:LCQ393269 KSO393269:KSU393269 KIS393269:KIY393269 JYW393269:JZC393269 JPA393269:JPG393269 JFE393269:JFK393269 IVI393269:IVO393269 ILM393269:ILS393269 IBQ393269:IBW393269 HRU393269:HSA393269 HHY393269:HIE393269 GYC393269:GYI393269 GOG393269:GOM393269 GEK393269:GEQ393269 FUO393269:FUU393269 FKS393269:FKY393269 FAW393269:FBC393269 ERA393269:ERG393269 EHE393269:EHK393269 DXI393269:DXO393269 DNM393269:DNS393269 DDQ393269:DDW393269 CTU393269:CUA393269 CJY393269:CKE393269 CAC393269:CAI393269 BQG393269:BQM393269 BGK393269:BGQ393269 AWO393269:AWU393269 AMS393269:AMY393269 ACW393269:ADC393269 TA393269:TG393269 JE393269:JK393269 M393272:S393272 WVQ327733:WVW327733 WLU327733:WMA327733 WBY327733:WCE327733 VSC327733:VSI327733 VIG327733:VIM327733 UYK327733:UYQ327733 UOO327733:UOU327733 UES327733:UEY327733 TUW327733:TVC327733 TLA327733:TLG327733 TBE327733:TBK327733 SRI327733:SRO327733 SHM327733:SHS327733 RXQ327733:RXW327733 RNU327733:ROA327733 RDY327733:REE327733 QUC327733:QUI327733 QKG327733:QKM327733 QAK327733:QAQ327733 PQO327733:PQU327733 PGS327733:PGY327733 OWW327733:OXC327733 ONA327733:ONG327733 ODE327733:ODK327733 NTI327733:NTO327733 NJM327733:NJS327733 MZQ327733:MZW327733 MPU327733:MQA327733 MFY327733:MGE327733 LWC327733:LWI327733 LMG327733:LMM327733 LCK327733:LCQ327733 KSO327733:KSU327733 KIS327733:KIY327733 JYW327733:JZC327733 JPA327733:JPG327733 JFE327733:JFK327733 IVI327733:IVO327733 ILM327733:ILS327733 IBQ327733:IBW327733 HRU327733:HSA327733 HHY327733:HIE327733 GYC327733:GYI327733 GOG327733:GOM327733 GEK327733:GEQ327733 FUO327733:FUU327733 FKS327733:FKY327733 FAW327733:FBC327733 ERA327733:ERG327733 EHE327733:EHK327733 DXI327733:DXO327733 DNM327733:DNS327733 DDQ327733:DDW327733 CTU327733:CUA327733 CJY327733:CKE327733 CAC327733:CAI327733 BQG327733:BQM327733 BGK327733:BGQ327733 AWO327733:AWU327733 AMS327733:AMY327733 ACW327733:ADC327733 TA327733:TG327733 JE327733:JK327733 M327736:S327736 WVQ262197:WVW262197 WLU262197:WMA262197 WBY262197:WCE262197 VSC262197:VSI262197 VIG262197:VIM262197 UYK262197:UYQ262197 UOO262197:UOU262197 UES262197:UEY262197 TUW262197:TVC262197 TLA262197:TLG262197 TBE262197:TBK262197 SRI262197:SRO262197 SHM262197:SHS262197 RXQ262197:RXW262197 RNU262197:ROA262197 RDY262197:REE262197 QUC262197:QUI262197 QKG262197:QKM262197 QAK262197:QAQ262197 PQO262197:PQU262197 PGS262197:PGY262197 OWW262197:OXC262197 ONA262197:ONG262197 ODE262197:ODK262197 NTI262197:NTO262197 NJM262197:NJS262197 MZQ262197:MZW262197 MPU262197:MQA262197 MFY262197:MGE262197 LWC262197:LWI262197 LMG262197:LMM262197 LCK262197:LCQ262197 KSO262197:KSU262197 KIS262197:KIY262197 JYW262197:JZC262197 JPA262197:JPG262197 JFE262197:JFK262197 IVI262197:IVO262197 ILM262197:ILS262197 IBQ262197:IBW262197 HRU262197:HSA262197 HHY262197:HIE262197 GYC262197:GYI262197 GOG262197:GOM262197 GEK262197:GEQ262197 FUO262197:FUU262197 FKS262197:FKY262197 FAW262197:FBC262197 ERA262197:ERG262197 EHE262197:EHK262197 DXI262197:DXO262197 DNM262197:DNS262197 DDQ262197:DDW262197 CTU262197:CUA262197 CJY262197:CKE262197 CAC262197:CAI262197 BQG262197:BQM262197 BGK262197:BGQ262197 AWO262197:AWU262197 AMS262197:AMY262197 ACW262197:ADC262197 TA262197:TG262197 JE262197:JK262197 M262200:S262200 WVQ196661:WVW196661 WLU196661:WMA196661 WBY196661:WCE196661 VSC196661:VSI196661 VIG196661:VIM196661 UYK196661:UYQ196661 UOO196661:UOU196661 UES196661:UEY196661 TUW196661:TVC196661 TLA196661:TLG196661 TBE196661:TBK196661 SRI196661:SRO196661 SHM196661:SHS196661 RXQ196661:RXW196661 RNU196661:ROA196661 RDY196661:REE196661 QUC196661:QUI196661 QKG196661:QKM196661 QAK196661:QAQ196661 PQO196661:PQU196661 PGS196661:PGY196661 OWW196661:OXC196661 ONA196661:ONG196661 ODE196661:ODK196661 NTI196661:NTO196661 NJM196661:NJS196661 MZQ196661:MZW196661 MPU196661:MQA196661 MFY196661:MGE196661 LWC196661:LWI196661 LMG196661:LMM196661 LCK196661:LCQ196661 KSO196661:KSU196661 KIS196661:KIY196661 JYW196661:JZC196661 JPA196661:JPG196661 JFE196661:JFK196661 IVI196661:IVO196661 ILM196661:ILS196661 IBQ196661:IBW196661 HRU196661:HSA196661 HHY196661:HIE196661 GYC196661:GYI196661 GOG196661:GOM196661 GEK196661:GEQ196661 FUO196661:FUU196661 FKS196661:FKY196661 FAW196661:FBC196661 ERA196661:ERG196661 EHE196661:EHK196661 DXI196661:DXO196661 DNM196661:DNS196661 DDQ196661:DDW196661 CTU196661:CUA196661 CJY196661:CKE196661 CAC196661:CAI196661 BQG196661:BQM196661 BGK196661:BGQ196661 AWO196661:AWU196661 AMS196661:AMY196661 ACW196661:ADC196661 TA196661:TG196661 JE196661:JK196661 M196664:S196664 WVQ131125:WVW131125 WLU131125:WMA131125 WBY131125:WCE131125 VSC131125:VSI131125 VIG131125:VIM131125 UYK131125:UYQ131125 UOO131125:UOU131125 UES131125:UEY131125 TUW131125:TVC131125 TLA131125:TLG131125 TBE131125:TBK131125 SRI131125:SRO131125 SHM131125:SHS131125 RXQ131125:RXW131125 RNU131125:ROA131125 RDY131125:REE131125 QUC131125:QUI131125 QKG131125:QKM131125 QAK131125:QAQ131125 PQO131125:PQU131125 PGS131125:PGY131125 OWW131125:OXC131125 ONA131125:ONG131125 ODE131125:ODK131125 NTI131125:NTO131125 NJM131125:NJS131125 MZQ131125:MZW131125 MPU131125:MQA131125 MFY131125:MGE131125 LWC131125:LWI131125 LMG131125:LMM131125 LCK131125:LCQ131125 KSO131125:KSU131125 KIS131125:KIY131125 JYW131125:JZC131125 JPA131125:JPG131125 JFE131125:JFK131125 IVI131125:IVO131125 ILM131125:ILS131125 IBQ131125:IBW131125 HRU131125:HSA131125 HHY131125:HIE131125 GYC131125:GYI131125 GOG131125:GOM131125 GEK131125:GEQ131125 FUO131125:FUU131125 FKS131125:FKY131125 FAW131125:FBC131125 ERA131125:ERG131125 EHE131125:EHK131125 DXI131125:DXO131125 DNM131125:DNS131125 DDQ131125:DDW131125 CTU131125:CUA131125 CJY131125:CKE131125 CAC131125:CAI131125 BQG131125:BQM131125 BGK131125:BGQ131125 AWO131125:AWU131125 AMS131125:AMY131125 ACW131125:ADC131125 TA131125:TG131125 JE131125:JK131125 M131128:S131128 WVQ65589:WVW65589 WLU65589:WMA65589 WBY65589:WCE65589 VSC65589:VSI65589 VIG65589:VIM65589 UYK65589:UYQ65589 UOO65589:UOU65589 UES65589:UEY65589 TUW65589:TVC65589 TLA65589:TLG65589 TBE65589:TBK65589 SRI65589:SRO65589 SHM65589:SHS65589 RXQ65589:RXW65589 RNU65589:ROA65589 RDY65589:REE65589 QUC65589:QUI65589 QKG65589:QKM65589 QAK65589:QAQ65589 PQO65589:PQU65589 PGS65589:PGY65589 OWW65589:OXC65589 ONA65589:ONG65589 ODE65589:ODK65589 NTI65589:NTO65589 NJM65589:NJS65589 MZQ65589:MZW65589 MPU65589:MQA65589 MFY65589:MGE65589 LWC65589:LWI65589 LMG65589:LMM65589 LCK65589:LCQ65589 KSO65589:KSU65589 KIS65589:KIY65589 JYW65589:JZC65589 JPA65589:JPG65589 JFE65589:JFK65589 IVI65589:IVO65589 ILM65589:ILS65589 IBQ65589:IBW65589 HRU65589:HSA65589 HHY65589:HIE65589 GYC65589:GYI65589 GOG65589:GOM65589 GEK65589:GEQ65589 FUO65589:FUU65589 FKS65589:FKY65589 FAW65589:FBC65589 ERA65589:ERG65589 EHE65589:EHK65589 DXI65589:DXO65589 DNM65589:DNS65589 DDQ65589:DDW65589 CTU65589:CUA65589 CJY65589:CKE65589 CAC65589:CAI65589 BQG65589:BQM65589 BGK65589:BGQ65589 AWO65589:AWU65589 AMS65589:AMY65589 ACW65589:ADC65589 TA65589:TG65589 JE65589:JK65589 M65592:S65592 WUB53:WUH53 WKF53:WKL53 WAJ53:WAP53 VQN53:VQT53 VGR53:VGX53 UWV53:UXB53 UMZ53:UNF53 UDD53:UDJ53 TTH53:TTN53 TJL53:TJR53 SZP53:SZV53 SPT53:SPZ53 SFX53:SGD53 RWB53:RWH53 RMF53:RML53 RCJ53:RCP53 QSN53:QST53 QIR53:QIX53 PYV53:PZB53 POZ53:PPF53 PFD53:PFJ53 OVH53:OVN53 OLL53:OLR53 OBP53:OBV53 NRT53:NRZ53 NHX53:NID53 MYB53:MYH53 MOF53:MOL53 MEJ53:MEP53 LUN53:LUT53 LKR53:LKX53 LAV53:LBB53 KQZ53:KRF53 KHD53:KHJ53 JXH53:JXN53 JNL53:JNR53 JDP53:JDV53 ITT53:ITZ53 IJX53:IKD53 IAB53:IAH53 HQF53:HQL53 HGJ53:HGP53 GWN53:GWT53 GMR53:GMX53 GCV53:GDB53 FSZ53:FTF53 FJD53:FJJ53 EZH53:EZN53 EPL53:EPR53 EFP53:EFV53 DVT53:DVZ53 DLX53:DMD53 DCB53:DCH53 CSF53:CSL53 CIJ53:CIP53 BYN53:BYT53 BOR53:BOX53 BEV53:BFB53 AUZ53:AVF53 ALD53:ALJ53 ABH53:ABN53 RL53:RR53 HP53:HV53 WVQ983089:WVW983091 WLU983089:WMA983091 WBY983089:WCE983091 VSC983089:VSI983091 VIG983089:VIM983091 UYK983089:UYQ983091 UOO983089:UOU983091 UES983089:UEY983091 TUW983089:TVC983091 TLA983089:TLG983091 TBE983089:TBK983091 SRI983089:SRO983091 SHM983089:SHS983091 RXQ983089:RXW983091 RNU983089:ROA983091 RDY983089:REE983091 QUC983089:QUI983091 QKG983089:QKM983091 QAK983089:QAQ983091 PQO983089:PQU983091 PGS983089:PGY983091 OWW983089:OXC983091 ONA983089:ONG983091 ODE983089:ODK983091 NTI983089:NTO983091 NJM983089:NJS983091 MZQ983089:MZW983091 MPU983089:MQA983091 MFY983089:MGE983091 LWC983089:LWI983091 LMG983089:LMM983091 LCK983089:LCQ983091 KSO983089:KSU983091 KIS983089:KIY983091 JYW983089:JZC983091 JPA983089:JPG983091 JFE983089:JFK983091 IVI983089:IVO983091 ILM983089:ILS983091 IBQ983089:IBW983091 HRU983089:HSA983091 HHY983089:HIE983091 GYC983089:GYI983091 GOG983089:GOM983091 GEK983089:GEQ983091 FUO983089:FUU983091 FKS983089:FKY983091 FAW983089:FBC983091 ERA983089:ERG983091 EHE983089:EHK983091 DXI983089:DXO983091 DNM983089:DNS983091 DDQ983089:DDW983091 CTU983089:CUA983091 CJY983089:CKE983091 CAC983089:CAI983091 BQG983089:BQM983091 BGK983089:BGQ983091 AWO983089:AWU983091 AMS983089:AMY983091 ACW983089:ADC983091 TA983089:TG983091 JE983089:JK983091 M983092:S983094 WVQ917553:WVW917555 WLU917553:WMA917555 WBY917553:WCE917555 VSC917553:VSI917555 VIG917553:VIM917555 UYK917553:UYQ917555 UOO917553:UOU917555 UES917553:UEY917555 TUW917553:TVC917555 TLA917553:TLG917555 TBE917553:TBK917555 SRI917553:SRO917555 SHM917553:SHS917555 RXQ917553:RXW917555 RNU917553:ROA917555 RDY917553:REE917555 QUC917553:QUI917555 QKG917553:QKM917555 QAK917553:QAQ917555 PQO917553:PQU917555 PGS917553:PGY917555 OWW917553:OXC917555 ONA917553:ONG917555 ODE917553:ODK917555 NTI917553:NTO917555 NJM917553:NJS917555 MZQ917553:MZW917555 MPU917553:MQA917555 MFY917553:MGE917555 LWC917553:LWI917555 LMG917553:LMM917555 LCK917553:LCQ917555 KSO917553:KSU917555 KIS917553:KIY917555 JYW917553:JZC917555 JPA917553:JPG917555 JFE917553:JFK917555 IVI917553:IVO917555 ILM917553:ILS917555 IBQ917553:IBW917555 HRU917553:HSA917555 HHY917553:HIE917555 GYC917553:GYI917555 GOG917553:GOM917555 GEK917553:GEQ917555 FUO917553:FUU917555 FKS917553:FKY917555 FAW917553:FBC917555 ERA917553:ERG917555 EHE917553:EHK917555 DXI917553:DXO917555 DNM917553:DNS917555 DDQ917553:DDW917555 CTU917553:CUA917555 CJY917553:CKE917555 CAC917553:CAI917555 BQG917553:BQM917555 BGK917553:BGQ917555 AWO917553:AWU917555 AMS917553:AMY917555 ACW917553:ADC917555 TA917553:TG917555 JE917553:JK917555 M917556:S917558 WVQ852017:WVW852019 WLU852017:WMA852019 WBY852017:WCE852019 VSC852017:VSI852019 VIG852017:VIM852019 UYK852017:UYQ852019 UOO852017:UOU852019 UES852017:UEY852019 TUW852017:TVC852019 TLA852017:TLG852019 TBE852017:TBK852019 SRI852017:SRO852019 SHM852017:SHS852019 RXQ852017:RXW852019 RNU852017:ROA852019 RDY852017:REE852019 QUC852017:QUI852019 QKG852017:QKM852019 QAK852017:QAQ852019 PQO852017:PQU852019 PGS852017:PGY852019 OWW852017:OXC852019 ONA852017:ONG852019 ODE852017:ODK852019 NTI852017:NTO852019 NJM852017:NJS852019 MZQ852017:MZW852019 MPU852017:MQA852019 MFY852017:MGE852019 LWC852017:LWI852019 LMG852017:LMM852019 LCK852017:LCQ852019 KSO852017:KSU852019 KIS852017:KIY852019 JYW852017:JZC852019 JPA852017:JPG852019 JFE852017:JFK852019 IVI852017:IVO852019 ILM852017:ILS852019 IBQ852017:IBW852019 HRU852017:HSA852019 HHY852017:HIE852019 GYC852017:GYI852019 GOG852017:GOM852019 GEK852017:GEQ852019 FUO852017:FUU852019 FKS852017:FKY852019 FAW852017:FBC852019 ERA852017:ERG852019 EHE852017:EHK852019 DXI852017:DXO852019 DNM852017:DNS852019 DDQ852017:DDW852019 CTU852017:CUA852019 CJY852017:CKE852019 CAC852017:CAI852019 BQG852017:BQM852019 BGK852017:BGQ852019 AWO852017:AWU852019 AMS852017:AMY852019 ACW852017:ADC852019 TA852017:TG852019 JE852017:JK852019 M852020:S852022 WVQ786481:WVW786483 WLU786481:WMA786483 WBY786481:WCE786483 VSC786481:VSI786483 VIG786481:VIM786483 UYK786481:UYQ786483 UOO786481:UOU786483 UES786481:UEY786483 TUW786481:TVC786483 TLA786481:TLG786483 TBE786481:TBK786483 SRI786481:SRO786483 SHM786481:SHS786483 RXQ786481:RXW786483 RNU786481:ROA786483 RDY786481:REE786483 QUC786481:QUI786483 QKG786481:QKM786483 QAK786481:QAQ786483 PQO786481:PQU786483 PGS786481:PGY786483 OWW786481:OXC786483 ONA786481:ONG786483 ODE786481:ODK786483 NTI786481:NTO786483 NJM786481:NJS786483 MZQ786481:MZW786483 MPU786481:MQA786483 MFY786481:MGE786483 LWC786481:LWI786483 LMG786481:LMM786483 LCK786481:LCQ786483 KSO786481:KSU786483 KIS786481:KIY786483 JYW786481:JZC786483 JPA786481:JPG786483 JFE786481:JFK786483 IVI786481:IVO786483 ILM786481:ILS786483 IBQ786481:IBW786483 HRU786481:HSA786483 HHY786481:HIE786483 GYC786481:GYI786483 GOG786481:GOM786483 GEK786481:GEQ786483 FUO786481:FUU786483 FKS786481:FKY786483 FAW786481:FBC786483 ERA786481:ERG786483 EHE786481:EHK786483 DXI786481:DXO786483 DNM786481:DNS786483 DDQ786481:DDW786483 CTU786481:CUA786483 CJY786481:CKE786483 CAC786481:CAI786483 BQG786481:BQM786483 BGK786481:BGQ786483 AWO786481:AWU786483 AMS786481:AMY786483 ACW786481:ADC786483 TA786481:TG786483 JE786481:JK786483 M786484:S786486 WVQ720945:WVW720947 WLU720945:WMA720947 WBY720945:WCE720947 VSC720945:VSI720947 VIG720945:VIM720947 UYK720945:UYQ720947 UOO720945:UOU720947 UES720945:UEY720947 TUW720945:TVC720947 TLA720945:TLG720947 TBE720945:TBK720947 SRI720945:SRO720947 SHM720945:SHS720947 RXQ720945:RXW720947 RNU720945:ROA720947 RDY720945:REE720947 QUC720945:QUI720947 QKG720945:QKM720947 QAK720945:QAQ720947 PQO720945:PQU720947 PGS720945:PGY720947 OWW720945:OXC720947 ONA720945:ONG720947 ODE720945:ODK720947 NTI720945:NTO720947 NJM720945:NJS720947 MZQ720945:MZW720947 MPU720945:MQA720947 MFY720945:MGE720947 LWC720945:LWI720947 LMG720945:LMM720947 LCK720945:LCQ720947 KSO720945:KSU720947 KIS720945:KIY720947 JYW720945:JZC720947 JPA720945:JPG720947 JFE720945:JFK720947 IVI720945:IVO720947 ILM720945:ILS720947 IBQ720945:IBW720947 HRU720945:HSA720947 HHY720945:HIE720947 GYC720945:GYI720947 GOG720945:GOM720947 GEK720945:GEQ720947 FUO720945:FUU720947 FKS720945:FKY720947 FAW720945:FBC720947 ERA720945:ERG720947 EHE720945:EHK720947 DXI720945:DXO720947 DNM720945:DNS720947 DDQ720945:DDW720947 CTU720945:CUA720947 CJY720945:CKE720947 CAC720945:CAI720947 BQG720945:BQM720947 BGK720945:BGQ720947 AWO720945:AWU720947 AMS720945:AMY720947 ACW720945:ADC720947 TA720945:TG720947 JE720945:JK720947 M720948:S720950 WVQ655409:WVW655411 WLU655409:WMA655411 WBY655409:WCE655411 VSC655409:VSI655411 VIG655409:VIM655411 UYK655409:UYQ655411 UOO655409:UOU655411 UES655409:UEY655411 TUW655409:TVC655411 TLA655409:TLG655411 TBE655409:TBK655411 SRI655409:SRO655411 SHM655409:SHS655411 RXQ655409:RXW655411 RNU655409:ROA655411 RDY655409:REE655411 QUC655409:QUI655411 QKG655409:QKM655411 QAK655409:QAQ655411 PQO655409:PQU655411 PGS655409:PGY655411 OWW655409:OXC655411 ONA655409:ONG655411 ODE655409:ODK655411 NTI655409:NTO655411 NJM655409:NJS655411 MZQ655409:MZW655411 MPU655409:MQA655411 MFY655409:MGE655411 LWC655409:LWI655411 LMG655409:LMM655411 LCK655409:LCQ655411 KSO655409:KSU655411 KIS655409:KIY655411 JYW655409:JZC655411 JPA655409:JPG655411 JFE655409:JFK655411 IVI655409:IVO655411 ILM655409:ILS655411 IBQ655409:IBW655411 HRU655409:HSA655411 HHY655409:HIE655411 GYC655409:GYI655411 GOG655409:GOM655411 GEK655409:GEQ655411 FUO655409:FUU655411 FKS655409:FKY655411 FAW655409:FBC655411 ERA655409:ERG655411 EHE655409:EHK655411 DXI655409:DXO655411 DNM655409:DNS655411 DDQ655409:DDW655411 CTU655409:CUA655411 CJY655409:CKE655411 CAC655409:CAI655411 BQG655409:BQM655411 BGK655409:BGQ655411 AWO655409:AWU655411 AMS655409:AMY655411 ACW655409:ADC655411 TA655409:TG655411 JE655409:JK655411 M655412:S655414 WVQ589873:WVW589875 WLU589873:WMA589875 WBY589873:WCE589875 VSC589873:VSI589875 VIG589873:VIM589875 UYK589873:UYQ589875 UOO589873:UOU589875 UES589873:UEY589875 TUW589873:TVC589875 TLA589873:TLG589875 TBE589873:TBK589875 SRI589873:SRO589875 SHM589873:SHS589875 RXQ589873:RXW589875 RNU589873:ROA589875 RDY589873:REE589875 QUC589873:QUI589875 QKG589873:QKM589875 QAK589873:QAQ589875 PQO589873:PQU589875 PGS589873:PGY589875 OWW589873:OXC589875 ONA589873:ONG589875 ODE589873:ODK589875 NTI589873:NTO589875 NJM589873:NJS589875 MZQ589873:MZW589875 MPU589873:MQA589875 MFY589873:MGE589875 LWC589873:LWI589875 LMG589873:LMM589875 LCK589873:LCQ589875 KSO589873:KSU589875 KIS589873:KIY589875 JYW589873:JZC589875 JPA589873:JPG589875 JFE589873:JFK589875 IVI589873:IVO589875 ILM589873:ILS589875 IBQ589873:IBW589875 HRU589873:HSA589875 HHY589873:HIE589875 GYC589873:GYI589875 GOG589873:GOM589875 GEK589873:GEQ589875 FUO589873:FUU589875 FKS589873:FKY589875 FAW589873:FBC589875 ERA589873:ERG589875 EHE589873:EHK589875 DXI589873:DXO589875 DNM589873:DNS589875 DDQ589873:DDW589875 CTU589873:CUA589875 CJY589873:CKE589875 CAC589873:CAI589875 BQG589873:BQM589875 BGK589873:BGQ589875 AWO589873:AWU589875 AMS589873:AMY589875 ACW589873:ADC589875 TA589873:TG589875 JE589873:JK589875 M589876:S589878 WVQ524337:WVW524339 WLU524337:WMA524339 WBY524337:WCE524339 VSC524337:VSI524339 VIG524337:VIM524339 UYK524337:UYQ524339 UOO524337:UOU524339 UES524337:UEY524339 TUW524337:TVC524339 TLA524337:TLG524339 TBE524337:TBK524339 SRI524337:SRO524339 SHM524337:SHS524339 RXQ524337:RXW524339 RNU524337:ROA524339 RDY524337:REE524339 QUC524337:QUI524339 QKG524337:QKM524339 QAK524337:QAQ524339 PQO524337:PQU524339 PGS524337:PGY524339 OWW524337:OXC524339 ONA524337:ONG524339 ODE524337:ODK524339 NTI524337:NTO524339 NJM524337:NJS524339 MZQ524337:MZW524339 MPU524337:MQA524339 MFY524337:MGE524339 LWC524337:LWI524339 LMG524337:LMM524339 LCK524337:LCQ524339 KSO524337:KSU524339 KIS524337:KIY524339 JYW524337:JZC524339 JPA524337:JPG524339 JFE524337:JFK524339 IVI524337:IVO524339 ILM524337:ILS524339 IBQ524337:IBW524339 HRU524337:HSA524339 HHY524337:HIE524339 GYC524337:GYI524339 GOG524337:GOM524339 GEK524337:GEQ524339 FUO524337:FUU524339 FKS524337:FKY524339 FAW524337:FBC524339 ERA524337:ERG524339 EHE524337:EHK524339 DXI524337:DXO524339 DNM524337:DNS524339 DDQ524337:DDW524339 CTU524337:CUA524339 CJY524337:CKE524339 CAC524337:CAI524339 BQG524337:BQM524339 BGK524337:BGQ524339 AWO524337:AWU524339 AMS524337:AMY524339 ACW524337:ADC524339 TA524337:TG524339 JE524337:JK524339 M524340:S524342 WVQ458801:WVW458803 WLU458801:WMA458803 WBY458801:WCE458803 VSC458801:VSI458803 VIG458801:VIM458803 UYK458801:UYQ458803 UOO458801:UOU458803 UES458801:UEY458803 TUW458801:TVC458803 TLA458801:TLG458803 TBE458801:TBK458803 SRI458801:SRO458803 SHM458801:SHS458803 RXQ458801:RXW458803 RNU458801:ROA458803 RDY458801:REE458803 QUC458801:QUI458803 QKG458801:QKM458803 QAK458801:QAQ458803 PQO458801:PQU458803 PGS458801:PGY458803 OWW458801:OXC458803 ONA458801:ONG458803 ODE458801:ODK458803 NTI458801:NTO458803 NJM458801:NJS458803 MZQ458801:MZW458803 MPU458801:MQA458803 MFY458801:MGE458803 LWC458801:LWI458803 LMG458801:LMM458803 LCK458801:LCQ458803 KSO458801:KSU458803 KIS458801:KIY458803 JYW458801:JZC458803 JPA458801:JPG458803 JFE458801:JFK458803 IVI458801:IVO458803 ILM458801:ILS458803 IBQ458801:IBW458803 HRU458801:HSA458803 HHY458801:HIE458803 GYC458801:GYI458803 GOG458801:GOM458803 GEK458801:GEQ458803 FUO458801:FUU458803 FKS458801:FKY458803 FAW458801:FBC458803 ERA458801:ERG458803 EHE458801:EHK458803 DXI458801:DXO458803 DNM458801:DNS458803 DDQ458801:DDW458803 CTU458801:CUA458803 CJY458801:CKE458803 CAC458801:CAI458803 BQG458801:BQM458803 BGK458801:BGQ458803 AWO458801:AWU458803 AMS458801:AMY458803 ACW458801:ADC458803 TA458801:TG458803 JE458801:JK458803 M458804:S458806 WVQ393265:WVW393267 WLU393265:WMA393267 WBY393265:WCE393267 VSC393265:VSI393267 VIG393265:VIM393267 UYK393265:UYQ393267 UOO393265:UOU393267 UES393265:UEY393267 TUW393265:TVC393267 TLA393265:TLG393267 TBE393265:TBK393267 SRI393265:SRO393267 SHM393265:SHS393267 RXQ393265:RXW393267 RNU393265:ROA393267 RDY393265:REE393267 QUC393265:QUI393267 QKG393265:QKM393267 QAK393265:QAQ393267 PQO393265:PQU393267 PGS393265:PGY393267 OWW393265:OXC393267 ONA393265:ONG393267 ODE393265:ODK393267 NTI393265:NTO393267 NJM393265:NJS393267 MZQ393265:MZW393267 MPU393265:MQA393267 MFY393265:MGE393267 LWC393265:LWI393267 LMG393265:LMM393267 LCK393265:LCQ393267 KSO393265:KSU393267 KIS393265:KIY393267 JYW393265:JZC393267 JPA393265:JPG393267 JFE393265:JFK393267 IVI393265:IVO393267 ILM393265:ILS393267 IBQ393265:IBW393267 HRU393265:HSA393267 HHY393265:HIE393267 GYC393265:GYI393267 GOG393265:GOM393267 GEK393265:GEQ393267 FUO393265:FUU393267 FKS393265:FKY393267 FAW393265:FBC393267 ERA393265:ERG393267 EHE393265:EHK393267 DXI393265:DXO393267 DNM393265:DNS393267 DDQ393265:DDW393267 CTU393265:CUA393267 CJY393265:CKE393267 CAC393265:CAI393267 BQG393265:BQM393267 BGK393265:BGQ393267 AWO393265:AWU393267 AMS393265:AMY393267 ACW393265:ADC393267 TA393265:TG393267 JE393265:JK393267 M393268:S393270 WVQ327729:WVW327731 WLU327729:WMA327731 WBY327729:WCE327731 VSC327729:VSI327731 VIG327729:VIM327731 UYK327729:UYQ327731 UOO327729:UOU327731 UES327729:UEY327731 TUW327729:TVC327731 TLA327729:TLG327731 TBE327729:TBK327731 SRI327729:SRO327731 SHM327729:SHS327731 RXQ327729:RXW327731 RNU327729:ROA327731 RDY327729:REE327731 QUC327729:QUI327731 QKG327729:QKM327731 QAK327729:QAQ327731 PQO327729:PQU327731 PGS327729:PGY327731 OWW327729:OXC327731 ONA327729:ONG327731 ODE327729:ODK327731 NTI327729:NTO327731 NJM327729:NJS327731 MZQ327729:MZW327731 MPU327729:MQA327731 MFY327729:MGE327731 LWC327729:LWI327731 LMG327729:LMM327731 LCK327729:LCQ327731 KSO327729:KSU327731 KIS327729:KIY327731 JYW327729:JZC327731 JPA327729:JPG327731 JFE327729:JFK327731 IVI327729:IVO327731 ILM327729:ILS327731 IBQ327729:IBW327731 HRU327729:HSA327731 HHY327729:HIE327731 GYC327729:GYI327731 GOG327729:GOM327731 GEK327729:GEQ327731 FUO327729:FUU327731 FKS327729:FKY327731 FAW327729:FBC327731 ERA327729:ERG327731 EHE327729:EHK327731 DXI327729:DXO327731 DNM327729:DNS327731 DDQ327729:DDW327731 CTU327729:CUA327731 CJY327729:CKE327731 CAC327729:CAI327731 BQG327729:BQM327731 BGK327729:BGQ327731 AWO327729:AWU327731 AMS327729:AMY327731 ACW327729:ADC327731 TA327729:TG327731 JE327729:JK327731 M327732:S327734 WVQ262193:WVW262195 WLU262193:WMA262195 WBY262193:WCE262195 VSC262193:VSI262195 VIG262193:VIM262195 UYK262193:UYQ262195 UOO262193:UOU262195 UES262193:UEY262195 TUW262193:TVC262195 TLA262193:TLG262195 TBE262193:TBK262195 SRI262193:SRO262195 SHM262193:SHS262195 RXQ262193:RXW262195 RNU262193:ROA262195 RDY262193:REE262195 QUC262193:QUI262195 QKG262193:QKM262195 QAK262193:QAQ262195 PQO262193:PQU262195 PGS262193:PGY262195 OWW262193:OXC262195 ONA262193:ONG262195 ODE262193:ODK262195 NTI262193:NTO262195 NJM262193:NJS262195 MZQ262193:MZW262195 MPU262193:MQA262195 MFY262193:MGE262195 LWC262193:LWI262195 LMG262193:LMM262195 LCK262193:LCQ262195 KSO262193:KSU262195 KIS262193:KIY262195 JYW262193:JZC262195 JPA262193:JPG262195 JFE262193:JFK262195 IVI262193:IVO262195 ILM262193:ILS262195 IBQ262193:IBW262195 HRU262193:HSA262195 HHY262193:HIE262195 GYC262193:GYI262195 GOG262193:GOM262195 GEK262193:GEQ262195 FUO262193:FUU262195 FKS262193:FKY262195 FAW262193:FBC262195 ERA262193:ERG262195 EHE262193:EHK262195 DXI262193:DXO262195 DNM262193:DNS262195 DDQ262193:DDW262195 CTU262193:CUA262195 CJY262193:CKE262195 CAC262193:CAI262195 BQG262193:BQM262195 BGK262193:BGQ262195 AWO262193:AWU262195 AMS262193:AMY262195 ACW262193:ADC262195 TA262193:TG262195 JE262193:JK262195 M262196:S262198 WVQ196657:WVW196659 WLU196657:WMA196659 WBY196657:WCE196659 VSC196657:VSI196659 VIG196657:VIM196659 UYK196657:UYQ196659 UOO196657:UOU196659 UES196657:UEY196659 TUW196657:TVC196659 TLA196657:TLG196659 TBE196657:TBK196659 SRI196657:SRO196659 SHM196657:SHS196659 RXQ196657:RXW196659 RNU196657:ROA196659 RDY196657:REE196659 QUC196657:QUI196659 QKG196657:QKM196659 QAK196657:QAQ196659 PQO196657:PQU196659 PGS196657:PGY196659 OWW196657:OXC196659 ONA196657:ONG196659 ODE196657:ODK196659 NTI196657:NTO196659 NJM196657:NJS196659 MZQ196657:MZW196659 MPU196657:MQA196659 MFY196657:MGE196659 LWC196657:LWI196659 LMG196657:LMM196659 LCK196657:LCQ196659 KSO196657:KSU196659 KIS196657:KIY196659 JYW196657:JZC196659 JPA196657:JPG196659 JFE196657:JFK196659 IVI196657:IVO196659 ILM196657:ILS196659 IBQ196657:IBW196659 HRU196657:HSA196659 HHY196657:HIE196659 GYC196657:GYI196659 GOG196657:GOM196659 GEK196657:GEQ196659 FUO196657:FUU196659 FKS196657:FKY196659 FAW196657:FBC196659 ERA196657:ERG196659 EHE196657:EHK196659 DXI196657:DXO196659 DNM196657:DNS196659 DDQ196657:DDW196659 CTU196657:CUA196659 CJY196657:CKE196659 CAC196657:CAI196659 BQG196657:BQM196659 BGK196657:BGQ196659 AWO196657:AWU196659 AMS196657:AMY196659 ACW196657:ADC196659 TA196657:TG196659 JE196657:JK196659 M196660:S196662 WVQ131121:WVW131123 WLU131121:WMA131123 WBY131121:WCE131123 VSC131121:VSI131123 VIG131121:VIM131123 UYK131121:UYQ131123 UOO131121:UOU131123 UES131121:UEY131123 TUW131121:TVC131123 TLA131121:TLG131123 TBE131121:TBK131123 SRI131121:SRO131123 SHM131121:SHS131123 RXQ131121:RXW131123 RNU131121:ROA131123 RDY131121:REE131123 QUC131121:QUI131123 QKG131121:QKM131123 QAK131121:QAQ131123 PQO131121:PQU131123 PGS131121:PGY131123 OWW131121:OXC131123 ONA131121:ONG131123 ODE131121:ODK131123 NTI131121:NTO131123 NJM131121:NJS131123 MZQ131121:MZW131123 MPU131121:MQA131123 MFY131121:MGE131123 LWC131121:LWI131123 LMG131121:LMM131123 LCK131121:LCQ131123 KSO131121:KSU131123 KIS131121:KIY131123 JYW131121:JZC131123 JPA131121:JPG131123 JFE131121:JFK131123 IVI131121:IVO131123 ILM131121:ILS131123 IBQ131121:IBW131123 HRU131121:HSA131123 HHY131121:HIE131123 GYC131121:GYI131123 GOG131121:GOM131123 GEK131121:GEQ131123 FUO131121:FUU131123 FKS131121:FKY131123 FAW131121:FBC131123 ERA131121:ERG131123 EHE131121:EHK131123 DXI131121:DXO131123 DNM131121:DNS131123 DDQ131121:DDW131123 CTU131121:CUA131123 CJY131121:CKE131123 CAC131121:CAI131123 BQG131121:BQM131123 BGK131121:BGQ131123 AWO131121:AWU131123 AMS131121:AMY131123 ACW131121:ADC131123 TA131121:TG131123 JE131121:JK131123 M131124:S131126 WVQ65585:WVW65587 WLU65585:WMA65587 WBY65585:WCE65587 VSC65585:VSI65587 VIG65585:VIM65587 UYK65585:UYQ65587 UOO65585:UOU65587 UES65585:UEY65587 TUW65585:TVC65587 TLA65585:TLG65587 TBE65585:TBK65587 SRI65585:SRO65587 SHM65585:SHS65587 RXQ65585:RXW65587 RNU65585:ROA65587 RDY65585:REE65587 QUC65585:QUI65587 QKG65585:QKM65587 QAK65585:QAQ65587 PQO65585:PQU65587 PGS65585:PGY65587 OWW65585:OXC65587 ONA65585:ONG65587 ODE65585:ODK65587 NTI65585:NTO65587 NJM65585:NJS65587 MZQ65585:MZW65587 MPU65585:MQA65587 MFY65585:MGE65587 LWC65585:LWI65587 LMG65585:LMM65587 LCK65585:LCQ65587 KSO65585:KSU65587 KIS65585:KIY65587 JYW65585:JZC65587 JPA65585:JPG65587 JFE65585:JFK65587 IVI65585:IVO65587 ILM65585:ILS65587 IBQ65585:IBW65587 HRU65585:HSA65587 HHY65585:HIE65587 GYC65585:GYI65587 GOG65585:GOM65587 GEK65585:GEQ65587 FUO65585:FUU65587 FKS65585:FKY65587 FAW65585:FBC65587 ERA65585:ERG65587 EHE65585:EHK65587 DXI65585:DXO65587 DNM65585:DNS65587 DDQ65585:DDW65587 CTU65585:CUA65587 CJY65585:CKE65587 CAC65585:CAI65587 BQG65585:BQM65587 BGK65585:BGQ65587 AWO65585:AWU65587 AMS65585:AMY65587 ACW65585:ADC65587 TA65585:TG65587 JE65585:JK65587 M65588:S65590 WUB49:WUH51 WKF49:WKL51 WAJ49:WAP51 VQN49:VQT51 VGR49:VGX51 UWV49:UXB51 UMZ49:UNF51 UDD49:UDJ51 TTH49:TTN51 TJL49:TJR51 SZP49:SZV51 SPT49:SPZ51 SFX49:SGD51 RWB49:RWH51 RMF49:RML51 RCJ49:RCP51 QSN49:QST51 QIR49:QIX51 PYV49:PZB51 POZ49:PPF51 PFD49:PFJ51 OVH49:OVN51 OLL49:OLR51 OBP49:OBV51 NRT49:NRZ51 NHX49:NID51 MYB49:MYH51 MOF49:MOL51 MEJ49:MEP51 LUN49:LUT51 LKR49:LKX51 LAV49:LBB51 KQZ49:KRF51 KHD49:KHJ51 JXH49:JXN51 JNL49:JNR51 JDP49:JDV51 ITT49:ITZ51 IJX49:IKD51 IAB49:IAH51 HQF49:HQL51 HGJ49:HGP51 GWN49:GWT51 GMR49:GMX51 GCV49:GDB51 FSZ49:FTF51 FJD49:FJJ51 EZH49:EZN51 EPL49:EPR51 EFP49:EFV51 DVT49:DVZ51 DLX49:DMD51 DCB49:DCH51 CSF49:CSL51 CIJ49:CIP51 BYN49:BYT51 BOR49:BOX51 BEV49:BFB51 AUZ49:AVF51 ALD49:ALJ51 ABH49:ABN51 RL49:RR51">
      <formula1>#REF!</formula1>
    </dataValidation>
    <dataValidation type="list" allowBlank="1" showInputMessage="1" showErrorMessage="1" sqref="K65532:L65535 JC65529:JD65532 SY65529:SZ65532 ACU65529:ACV65532 AMQ65529:AMR65532 AWM65529:AWN65532 BGI65529:BGJ65532 BQE65529:BQF65532 CAA65529:CAB65532 CJW65529:CJX65532 CTS65529:CTT65532 DDO65529:DDP65532 DNK65529:DNL65532 DXG65529:DXH65532 EHC65529:EHD65532 EQY65529:EQZ65532 FAU65529:FAV65532 FKQ65529:FKR65532 FUM65529:FUN65532 GEI65529:GEJ65532 GOE65529:GOF65532 GYA65529:GYB65532 HHW65529:HHX65532 HRS65529:HRT65532 IBO65529:IBP65532 ILK65529:ILL65532 IVG65529:IVH65532 JFC65529:JFD65532 JOY65529:JOZ65532 JYU65529:JYV65532 KIQ65529:KIR65532 KSM65529:KSN65532 LCI65529:LCJ65532 LME65529:LMF65532 LWA65529:LWB65532 MFW65529:MFX65532 MPS65529:MPT65532 MZO65529:MZP65532 NJK65529:NJL65532 NTG65529:NTH65532 ODC65529:ODD65532 OMY65529:OMZ65532 OWU65529:OWV65532 PGQ65529:PGR65532 PQM65529:PQN65532 QAI65529:QAJ65532 QKE65529:QKF65532 QUA65529:QUB65532 RDW65529:RDX65532 RNS65529:RNT65532 RXO65529:RXP65532 SHK65529:SHL65532 SRG65529:SRH65532 TBC65529:TBD65532 TKY65529:TKZ65532 TUU65529:TUV65532 UEQ65529:UER65532 UOM65529:UON65532 UYI65529:UYJ65532 VIE65529:VIF65532 VSA65529:VSB65532 WBW65529:WBX65532 WLS65529:WLT65532 WVO65529:WVP65532 K131068:L131071 JC131065:JD131068 SY131065:SZ131068 ACU131065:ACV131068 AMQ131065:AMR131068 AWM131065:AWN131068 BGI131065:BGJ131068 BQE131065:BQF131068 CAA131065:CAB131068 CJW131065:CJX131068 CTS131065:CTT131068 DDO131065:DDP131068 DNK131065:DNL131068 DXG131065:DXH131068 EHC131065:EHD131068 EQY131065:EQZ131068 FAU131065:FAV131068 FKQ131065:FKR131068 FUM131065:FUN131068 GEI131065:GEJ131068 GOE131065:GOF131068 GYA131065:GYB131068 HHW131065:HHX131068 HRS131065:HRT131068 IBO131065:IBP131068 ILK131065:ILL131068 IVG131065:IVH131068 JFC131065:JFD131068 JOY131065:JOZ131068 JYU131065:JYV131068 KIQ131065:KIR131068 KSM131065:KSN131068 LCI131065:LCJ131068 LME131065:LMF131068 LWA131065:LWB131068 MFW131065:MFX131068 MPS131065:MPT131068 MZO131065:MZP131068 NJK131065:NJL131068 NTG131065:NTH131068 ODC131065:ODD131068 OMY131065:OMZ131068 OWU131065:OWV131068 PGQ131065:PGR131068 PQM131065:PQN131068 QAI131065:QAJ131068 QKE131065:QKF131068 QUA131065:QUB131068 RDW131065:RDX131068 RNS131065:RNT131068 RXO131065:RXP131068 SHK131065:SHL131068 SRG131065:SRH131068 TBC131065:TBD131068 TKY131065:TKZ131068 TUU131065:TUV131068 UEQ131065:UER131068 UOM131065:UON131068 UYI131065:UYJ131068 VIE131065:VIF131068 VSA131065:VSB131068 WBW131065:WBX131068 WLS131065:WLT131068 WVO131065:WVP131068 K196604:L196607 JC196601:JD196604 SY196601:SZ196604 ACU196601:ACV196604 AMQ196601:AMR196604 AWM196601:AWN196604 BGI196601:BGJ196604 BQE196601:BQF196604 CAA196601:CAB196604 CJW196601:CJX196604 CTS196601:CTT196604 DDO196601:DDP196604 DNK196601:DNL196604 DXG196601:DXH196604 EHC196601:EHD196604 EQY196601:EQZ196604 FAU196601:FAV196604 FKQ196601:FKR196604 FUM196601:FUN196604 GEI196601:GEJ196604 GOE196601:GOF196604 GYA196601:GYB196604 HHW196601:HHX196604 HRS196601:HRT196604 IBO196601:IBP196604 ILK196601:ILL196604 IVG196601:IVH196604 JFC196601:JFD196604 JOY196601:JOZ196604 JYU196601:JYV196604 KIQ196601:KIR196604 KSM196601:KSN196604 LCI196601:LCJ196604 LME196601:LMF196604 LWA196601:LWB196604 MFW196601:MFX196604 MPS196601:MPT196604 MZO196601:MZP196604 NJK196601:NJL196604 NTG196601:NTH196604 ODC196601:ODD196604 OMY196601:OMZ196604 OWU196601:OWV196604 PGQ196601:PGR196604 PQM196601:PQN196604 QAI196601:QAJ196604 QKE196601:QKF196604 QUA196601:QUB196604 RDW196601:RDX196604 RNS196601:RNT196604 RXO196601:RXP196604 SHK196601:SHL196604 SRG196601:SRH196604 TBC196601:TBD196604 TKY196601:TKZ196604 TUU196601:TUV196604 UEQ196601:UER196604 UOM196601:UON196604 UYI196601:UYJ196604 VIE196601:VIF196604 VSA196601:VSB196604 WBW196601:WBX196604 WLS196601:WLT196604 WVO196601:WVP196604 K262140:L262143 JC262137:JD262140 SY262137:SZ262140 ACU262137:ACV262140 AMQ262137:AMR262140 AWM262137:AWN262140 BGI262137:BGJ262140 BQE262137:BQF262140 CAA262137:CAB262140 CJW262137:CJX262140 CTS262137:CTT262140 DDO262137:DDP262140 DNK262137:DNL262140 DXG262137:DXH262140 EHC262137:EHD262140 EQY262137:EQZ262140 FAU262137:FAV262140 FKQ262137:FKR262140 FUM262137:FUN262140 GEI262137:GEJ262140 GOE262137:GOF262140 GYA262137:GYB262140 HHW262137:HHX262140 HRS262137:HRT262140 IBO262137:IBP262140 ILK262137:ILL262140 IVG262137:IVH262140 JFC262137:JFD262140 JOY262137:JOZ262140 JYU262137:JYV262140 KIQ262137:KIR262140 KSM262137:KSN262140 LCI262137:LCJ262140 LME262137:LMF262140 LWA262137:LWB262140 MFW262137:MFX262140 MPS262137:MPT262140 MZO262137:MZP262140 NJK262137:NJL262140 NTG262137:NTH262140 ODC262137:ODD262140 OMY262137:OMZ262140 OWU262137:OWV262140 PGQ262137:PGR262140 PQM262137:PQN262140 QAI262137:QAJ262140 QKE262137:QKF262140 QUA262137:QUB262140 RDW262137:RDX262140 RNS262137:RNT262140 RXO262137:RXP262140 SHK262137:SHL262140 SRG262137:SRH262140 TBC262137:TBD262140 TKY262137:TKZ262140 TUU262137:TUV262140 UEQ262137:UER262140 UOM262137:UON262140 UYI262137:UYJ262140 VIE262137:VIF262140 VSA262137:VSB262140 WBW262137:WBX262140 WLS262137:WLT262140 WVO262137:WVP262140 K327676:L327679 JC327673:JD327676 SY327673:SZ327676 ACU327673:ACV327676 AMQ327673:AMR327676 AWM327673:AWN327676 BGI327673:BGJ327676 BQE327673:BQF327676 CAA327673:CAB327676 CJW327673:CJX327676 CTS327673:CTT327676 DDO327673:DDP327676 DNK327673:DNL327676 DXG327673:DXH327676 EHC327673:EHD327676 EQY327673:EQZ327676 FAU327673:FAV327676 FKQ327673:FKR327676 FUM327673:FUN327676 GEI327673:GEJ327676 GOE327673:GOF327676 GYA327673:GYB327676 HHW327673:HHX327676 HRS327673:HRT327676 IBO327673:IBP327676 ILK327673:ILL327676 IVG327673:IVH327676 JFC327673:JFD327676 JOY327673:JOZ327676 JYU327673:JYV327676 KIQ327673:KIR327676 KSM327673:KSN327676 LCI327673:LCJ327676 LME327673:LMF327676 LWA327673:LWB327676 MFW327673:MFX327676 MPS327673:MPT327676 MZO327673:MZP327676 NJK327673:NJL327676 NTG327673:NTH327676 ODC327673:ODD327676 OMY327673:OMZ327676 OWU327673:OWV327676 PGQ327673:PGR327676 PQM327673:PQN327676 QAI327673:QAJ327676 QKE327673:QKF327676 QUA327673:QUB327676 RDW327673:RDX327676 RNS327673:RNT327676 RXO327673:RXP327676 SHK327673:SHL327676 SRG327673:SRH327676 TBC327673:TBD327676 TKY327673:TKZ327676 TUU327673:TUV327676 UEQ327673:UER327676 UOM327673:UON327676 UYI327673:UYJ327676 VIE327673:VIF327676 VSA327673:VSB327676 WBW327673:WBX327676 WLS327673:WLT327676 WVO327673:WVP327676 K393212:L393215 JC393209:JD393212 SY393209:SZ393212 ACU393209:ACV393212 AMQ393209:AMR393212 AWM393209:AWN393212 BGI393209:BGJ393212 BQE393209:BQF393212 CAA393209:CAB393212 CJW393209:CJX393212 CTS393209:CTT393212 DDO393209:DDP393212 DNK393209:DNL393212 DXG393209:DXH393212 EHC393209:EHD393212 EQY393209:EQZ393212 FAU393209:FAV393212 FKQ393209:FKR393212 FUM393209:FUN393212 GEI393209:GEJ393212 GOE393209:GOF393212 GYA393209:GYB393212 HHW393209:HHX393212 HRS393209:HRT393212 IBO393209:IBP393212 ILK393209:ILL393212 IVG393209:IVH393212 JFC393209:JFD393212 JOY393209:JOZ393212 JYU393209:JYV393212 KIQ393209:KIR393212 KSM393209:KSN393212 LCI393209:LCJ393212 LME393209:LMF393212 LWA393209:LWB393212 MFW393209:MFX393212 MPS393209:MPT393212 MZO393209:MZP393212 NJK393209:NJL393212 NTG393209:NTH393212 ODC393209:ODD393212 OMY393209:OMZ393212 OWU393209:OWV393212 PGQ393209:PGR393212 PQM393209:PQN393212 QAI393209:QAJ393212 QKE393209:QKF393212 QUA393209:QUB393212 RDW393209:RDX393212 RNS393209:RNT393212 RXO393209:RXP393212 SHK393209:SHL393212 SRG393209:SRH393212 TBC393209:TBD393212 TKY393209:TKZ393212 TUU393209:TUV393212 UEQ393209:UER393212 UOM393209:UON393212 UYI393209:UYJ393212 VIE393209:VIF393212 VSA393209:VSB393212 WBW393209:WBX393212 WLS393209:WLT393212 WVO393209:WVP393212 K458748:L458751 JC458745:JD458748 SY458745:SZ458748 ACU458745:ACV458748 AMQ458745:AMR458748 AWM458745:AWN458748 BGI458745:BGJ458748 BQE458745:BQF458748 CAA458745:CAB458748 CJW458745:CJX458748 CTS458745:CTT458748 DDO458745:DDP458748 DNK458745:DNL458748 DXG458745:DXH458748 EHC458745:EHD458748 EQY458745:EQZ458748 FAU458745:FAV458748 FKQ458745:FKR458748 FUM458745:FUN458748 GEI458745:GEJ458748 GOE458745:GOF458748 GYA458745:GYB458748 HHW458745:HHX458748 HRS458745:HRT458748 IBO458745:IBP458748 ILK458745:ILL458748 IVG458745:IVH458748 JFC458745:JFD458748 JOY458745:JOZ458748 JYU458745:JYV458748 KIQ458745:KIR458748 KSM458745:KSN458748 LCI458745:LCJ458748 LME458745:LMF458748 LWA458745:LWB458748 MFW458745:MFX458748 MPS458745:MPT458748 MZO458745:MZP458748 NJK458745:NJL458748 NTG458745:NTH458748 ODC458745:ODD458748 OMY458745:OMZ458748 OWU458745:OWV458748 PGQ458745:PGR458748 PQM458745:PQN458748 QAI458745:QAJ458748 QKE458745:QKF458748 QUA458745:QUB458748 RDW458745:RDX458748 RNS458745:RNT458748 RXO458745:RXP458748 SHK458745:SHL458748 SRG458745:SRH458748 TBC458745:TBD458748 TKY458745:TKZ458748 TUU458745:TUV458748 UEQ458745:UER458748 UOM458745:UON458748 UYI458745:UYJ458748 VIE458745:VIF458748 VSA458745:VSB458748 WBW458745:WBX458748 WLS458745:WLT458748 WVO458745:WVP458748 K524284:L524287 JC524281:JD524284 SY524281:SZ524284 ACU524281:ACV524284 AMQ524281:AMR524284 AWM524281:AWN524284 BGI524281:BGJ524284 BQE524281:BQF524284 CAA524281:CAB524284 CJW524281:CJX524284 CTS524281:CTT524284 DDO524281:DDP524284 DNK524281:DNL524284 DXG524281:DXH524284 EHC524281:EHD524284 EQY524281:EQZ524284 FAU524281:FAV524284 FKQ524281:FKR524284 FUM524281:FUN524284 GEI524281:GEJ524284 GOE524281:GOF524284 GYA524281:GYB524284 HHW524281:HHX524284 HRS524281:HRT524284 IBO524281:IBP524284 ILK524281:ILL524284 IVG524281:IVH524284 JFC524281:JFD524284 JOY524281:JOZ524284 JYU524281:JYV524284 KIQ524281:KIR524284 KSM524281:KSN524284 LCI524281:LCJ524284 LME524281:LMF524284 LWA524281:LWB524284 MFW524281:MFX524284 MPS524281:MPT524284 MZO524281:MZP524284 NJK524281:NJL524284 NTG524281:NTH524284 ODC524281:ODD524284 OMY524281:OMZ524284 OWU524281:OWV524284 PGQ524281:PGR524284 PQM524281:PQN524284 QAI524281:QAJ524284 QKE524281:QKF524284 QUA524281:QUB524284 RDW524281:RDX524284 RNS524281:RNT524284 RXO524281:RXP524284 SHK524281:SHL524284 SRG524281:SRH524284 TBC524281:TBD524284 TKY524281:TKZ524284 TUU524281:TUV524284 UEQ524281:UER524284 UOM524281:UON524284 UYI524281:UYJ524284 VIE524281:VIF524284 VSA524281:VSB524284 WBW524281:WBX524284 WLS524281:WLT524284 WVO524281:WVP524284 K589820:L589823 JC589817:JD589820 SY589817:SZ589820 ACU589817:ACV589820 AMQ589817:AMR589820 AWM589817:AWN589820 BGI589817:BGJ589820 BQE589817:BQF589820 CAA589817:CAB589820 CJW589817:CJX589820 CTS589817:CTT589820 DDO589817:DDP589820 DNK589817:DNL589820 DXG589817:DXH589820 EHC589817:EHD589820 EQY589817:EQZ589820 FAU589817:FAV589820 FKQ589817:FKR589820 FUM589817:FUN589820 GEI589817:GEJ589820 GOE589817:GOF589820 GYA589817:GYB589820 HHW589817:HHX589820 HRS589817:HRT589820 IBO589817:IBP589820 ILK589817:ILL589820 IVG589817:IVH589820 JFC589817:JFD589820 JOY589817:JOZ589820 JYU589817:JYV589820 KIQ589817:KIR589820 KSM589817:KSN589820 LCI589817:LCJ589820 LME589817:LMF589820 LWA589817:LWB589820 MFW589817:MFX589820 MPS589817:MPT589820 MZO589817:MZP589820 NJK589817:NJL589820 NTG589817:NTH589820 ODC589817:ODD589820 OMY589817:OMZ589820 OWU589817:OWV589820 PGQ589817:PGR589820 PQM589817:PQN589820 QAI589817:QAJ589820 QKE589817:QKF589820 QUA589817:QUB589820 RDW589817:RDX589820 RNS589817:RNT589820 RXO589817:RXP589820 SHK589817:SHL589820 SRG589817:SRH589820 TBC589817:TBD589820 TKY589817:TKZ589820 TUU589817:TUV589820 UEQ589817:UER589820 UOM589817:UON589820 UYI589817:UYJ589820 VIE589817:VIF589820 VSA589817:VSB589820 WBW589817:WBX589820 WLS589817:WLT589820 WVO589817:WVP589820 K655356:L655359 JC655353:JD655356 SY655353:SZ655356 ACU655353:ACV655356 AMQ655353:AMR655356 AWM655353:AWN655356 BGI655353:BGJ655356 BQE655353:BQF655356 CAA655353:CAB655356 CJW655353:CJX655356 CTS655353:CTT655356 DDO655353:DDP655356 DNK655353:DNL655356 DXG655353:DXH655356 EHC655353:EHD655356 EQY655353:EQZ655356 FAU655353:FAV655356 FKQ655353:FKR655356 FUM655353:FUN655356 GEI655353:GEJ655356 GOE655353:GOF655356 GYA655353:GYB655356 HHW655353:HHX655356 HRS655353:HRT655356 IBO655353:IBP655356 ILK655353:ILL655356 IVG655353:IVH655356 JFC655353:JFD655356 JOY655353:JOZ655356 JYU655353:JYV655356 KIQ655353:KIR655356 KSM655353:KSN655356 LCI655353:LCJ655356 LME655353:LMF655356 LWA655353:LWB655356 MFW655353:MFX655356 MPS655353:MPT655356 MZO655353:MZP655356 NJK655353:NJL655356 NTG655353:NTH655356 ODC655353:ODD655356 OMY655353:OMZ655356 OWU655353:OWV655356 PGQ655353:PGR655356 PQM655353:PQN655356 QAI655353:QAJ655356 QKE655353:QKF655356 QUA655353:QUB655356 RDW655353:RDX655356 RNS655353:RNT655356 RXO655353:RXP655356 SHK655353:SHL655356 SRG655353:SRH655356 TBC655353:TBD655356 TKY655353:TKZ655356 TUU655353:TUV655356 UEQ655353:UER655356 UOM655353:UON655356 UYI655353:UYJ655356 VIE655353:VIF655356 VSA655353:VSB655356 WBW655353:WBX655356 WLS655353:WLT655356 WVO655353:WVP655356 K720892:L720895 JC720889:JD720892 SY720889:SZ720892 ACU720889:ACV720892 AMQ720889:AMR720892 AWM720889:AWN720892 BGI720889:BGJ720892 BQE720889:BQF720892 CAA720889:CAB720892 CJW720889:CJX720892 CTS720889:CTT720892 DDO720889:DDP720892 DNK720889:DNL720892 DXG720889:DXH720892 EHC720889:EHD720892 EQY720889:EQZ720892 FAU720889:FAV720892 FKQ720889:FKR720892 FUM720889:FUN720892 GEI720889:GEJ720892 GOE720889:GOF720892 GYA720889:GYB720892 HHW720889:HHX720892 HRS720889:HRT720892 IBO720889:IBP720892 ILK720889:ILL720892 IVG720889:IVH720892 JFC720889:JFD720892 JOY720889:JOZ720892 JYU720889:JYV720892 KIQ720889:KIR720892 KSM720889:KSN720892 LCI720889:LCJ720892 LME720889:LMF720892 LWA720889:LWB720892 MFW720889:MFX720892 MPS720889:MPT720892 MZO720889:MZP720892 NJK720889:NJL720892 NTG720889:NTH720892 ODC720889:ODD720892 OMY720889:OMZ720892 OWU720889:OWV720892 PGQ720889:PGR720892 PQM720889:PQN720892 QAI720889:QAJ720892 QKE720889:QKF720892 QUA720889:QUB720892 RDW720889:RDX720892 RNS720889:RNT720892 RXO720889:RXP720892 SHK720889:SHL720892 SRG720889:SRH720892 TBC720889:TBD720892 TKY720889:TKZ720892 TUU720889:TUV720892 UEQ720889:UER720892 UOM720889:UON720892 UYI720889:UYJ720892 VIE720889:VIF720892 VSA720889:VSB720892 WBW720889:WBX720892 WLS720889:WLT720892 WVO720889:WVP720892 K786428:L786431 JC786425:JD786428 SY786425:SZ786428 ACU786425:ACV786428 AMQ786425:AMR786428 AWM786425:AWN786428 BGI786425:BGJ786428 BQE786425:BQF786428 CAA786425:CAB786428 CJW786425:CJX786428 CTS786425:CTT786428 DDO786425:DDP786428 DNK786425:DNL786428 DXG786425:DXH786428 EHC786425:EHD786428 EQY786425:EQZ786428 FAU786425:FAV786428 FKQ786425:FKR786428 FUM786425:FUN786428 GEI786425:GEJ786428 GOE786425:GOF786428 GYA786425:GYB786428 HHW786425:HHX786428 HRS786425:HRT786428 IBO786425:IBP786428 ILK786425:ILL786428 IVG786425:IVH786428 JFC786425:JFD786428 JOY786425:JOZ786428 JYU786425:JYV786428 KIQ786425:KIR786428 KSM786425:KSN786428 LCI786425:LCJ786428 LME786425:LMF786428 LWA786425:LWB786428 MFW786425:MFX786428 MPS786425:MPT786428 MZO786425:MZP786428 NJK786425:NJL786428 NTG786425:NTH786428 ODC786425:ODD786428 OMY786425:OMZ786428 OWU786425:OWV786428 PGQ786425:PGR786428 PQM786425:PQN786428 QAI786425:QAJ786428 QKE786425:QKF786428 QUA786425:QUB786428 RDW786425:RDX786428 RNS786425:RNT786428 RXO786425:RXP786428 SHK786425:SHL786428 SRG786425:SRH786428 TBC786425:TBD786428 TKY786425:TKZ786428 TUU786425:TUV786428 UEQ786425:UER786428 UOM786425:UON786428 UYI786425:UYJ786428 VIE786425:VIF786428 VSA786425:VSB786428 WBW786425:WBX786428 WLS786425:WLT786428 WVO786425:WVP786428 K851964:L851967 JC851961:JD851964 SY851961:SZ851964 ACU851961:ACV851964 AMQ851961:AMR851964 AWM851961:AWN851964 BGI851961:BGJ851964 BQE851961:BQF851964 CAA851961:CAB851964 CJW851961:CJX851964 CTS851961:CTT851964 DDO851961:DDP851964 DNK851961:DNL851964 DXG851961:DXH851964 EHC851961:EHD851964 EQY851961:EQZ851964 FAU851961:FAV851964 FKQ851961:FKR851964 FUM851961:FUN851964 GEI851961:GEJ851964 GOE851961:GOF851964 GYA851961:GYB851964 HHW851961:HHX851964 HRS851961:HRT851964 IBO851961:IBP851964 ILK851961:ILL851964 IVG851961:IVH851964 JFC851961:JFD851964 JOY851961:JOZ851964 JYU851961:JYV851964 KIQ851961:KIR851964 KSM851961:KSN851964 LCI851961:LCJ851964 LME851961:LMF851964 LWA851961:LWB851964 MFW851961:MFX851964 MPS851961:MPT851964 MZO851961:MZP851964 NJK851961:NJL851964 NTG851961:NTH851964 ODC851961:ODD851964 OMY851961:OMZ851964 OWU851961:OWV851964 PGQ851961:PGR851964 PQM851961:PQN851964 QAI851961:QAJ851964 QKE851961:QKF851964 QUA851961:QUB851964 RDW851961:RDX851964 RNS851961:RNT851964 RXO851961:RXP851964 SHK851961:SHL851964 SRG851961:SRH851964 TBC851961:TBD851964 TKY851961:TKZ851964 TUU851961:TUV851964 UEQ851961:UER851964 UOM851961:UON851964 UYI851961:UYJ851964 VIE851961:VIF851964 VSA851961:VSB851964 WBW851961:WBX851964 WLS851961:WLT851964 WVO851961:WVP851964 K917500:L917503 JC917497:JD917500 SY917497:SZ917500 ACU917497:ACV917500 AMQ917497:AMR917500 AWM917497:AWN917500 BGI917497:BGJ917500 BQE917497:BQF917500 CAA917497:CAB917500 CJW917497:CJX917500 CTS917497:CTT917500 DDO917497:DDP917500 DNK917497:DNL917500 DXG917497:DXH917500 EHC917497:EHD917500 EQY917497:EQZ917500 FAU917497:FAV917500 FKQ917497:FKR917500 FUM917497:FUN917500 GEI917497:GEJ917500 GOE917497:GOF917500 GYA917497:GYB917500 HHW917497:HHX917500 HRS917497:HRT917500 IBO917497:IBP917500 ILK917497:ILL917500 IVG917497:IVH917500 JFC917497:JFD917500 JOY917497:JOZ917500 JYU917497:JYV917500 KIQ917497:KIR917500 KSM917497:KSN917500 LCI917497:LCJ917500 LME917497:LMF917500 LWA917497:LWB917500 MFW917497:MFX917500 MPS917497:MPT917500 MZO917497:MZP917500 NJK917497:NJL917500 NTG917497:NTH917500 ODC917497:ODD917500 OMY917497:OMZ917500 OWU917497:OWV917500 PGQ917497:PGR917500 PQM917497:PQN917500 QAI917497:QAJ917500 QKE917497:QKF917500 QUA917497:QUB917500 RDW917497:RDX917500 RNS917497:RNT917500 RXO917497:RXP917500 SHK917497:SHL917500 SRG917497:SRH917500 TBC917497:TBD917500 TKY917497:TKZ917500 TUU917497:TUV917500 UEQ917497:UER917500 UOM917497:UON917500 UYI917497:UYJ917500 VIE917497:VIF917500 VSA917497:VSB917500 WBW917497:WBX917500 WLS917497:WLT917500 WVO917497:WVP917500 K983036:L983039 JC983033:JD983036 SY983033:SZ983036 ACU983033:ACV983036 AMQ983033:AMR983036 AWM983033:AWN983036 BGI983033:BGJ983036 BQE983033:BQF983036 CAA983033:CAB983036 CJW983033:CJX983036 CTS983033:CTT983036 DDO983033:DDP983036 DNK983033:DNL983036 DXG983033:DXH983036 EHC983033:EHD983036 EQY983033:EQZ983036 FAU983033:FAV983036 FKQ983033:FKR983036 FUM983033:FUN983036 GEI983033:GEJ983036 GOE983033:GOF983036 GYA983033:GYB983036 HHW983033:HHX983036 HRS983033:HRT983036 IBO983033:IBP983036 ILK983033:ILL983036 IVG983033:IVH983036 JFC983033:JFD983036 JOY983033:JOZ983036 JYU983033:JYV983036 KIQ983033:KIR983036 KSM983033:KSN983036 LCI983033:LCJ983036 LME983033:LMF983036 LWA983033:LWB983036 MFW983033:MFX983036 MPS983033:MPT983036 MZO983033:MZP983036 NJK983033:NJL983036 NTG983033:NTH983036 ODC983033:ODD983036 OMY983033:OMZ983036 OWU983033:OWV983036 PGQ983033:PGR983036 PQM983033:PQN983036 QAI983033:QAJ983036 QKE983033:QKF983036 QUA983033:QUB983036 RDW983033:RDX983036 RNS983033:RNT983036 RXO983033:RXP983036 SHK983033:SHL983036 SRG983033:SRH983036 TBC983033:TBD983036 TKY983033:TKZ983036 TUU983033:TUV983036 UEQ983033:UER983036 UOM983033:UON983036 UYI983033:UYJ983036 VIE983033:VIF983036 VSA983033:VSB983036 WBW983033:WBX983036 WLS983033:WLT983036 WVO983033:WVP983036 R65532:S65535 JJ65529:JK65532 TF65529:TG65532 ADB65529:ADC65532 AMX65529:AMY65532 AWT65529:AWU65532 BGP65529:BGQ65532 BQL65529:BQM65532 CAH65529:CAI65532 CKD65529:CKE65532 CTZ65529:CUA65532 DDV65529:DDW65532 DNR65529:DNS65532 DXN65529:DXO65532 EHJ65529:EHK65532 ERF65529:ERG65532 FBB65529:FBC65532 FKX65529:FKY65532 FUT65529:FUU65532 GEP65529:GEQ65532 GOL65529:GOM65532 GYH65529:GYI65532 HID65529:HIE65532 HRZ65529:HSA65532 IBV65529:IBW65532 ILR65529:ILS65532 IVN65529:IVO65532 JFJ65529:JFK65532 JPF65529:JPG65532 JZB65529:JZC65532 KIX65529:KIY65532 KST65529:KSU65532 LCP65529:LCQ65532 LML65529:LMM65532 LWH65529:LWI65532 MGD65529:MGE65532 MPZ65529:MQA65532 MZV65529:MZW65532 NJR65529:NJS65532 NTN65529:NTO65532 ODJ65529:ODK65532 ONF65529:ONG65532 OXB65529:OXC65532 PGX65529:PGY65532 PQT65529:PQU65532 QAP65529:QAQ65532 QKL65529:QKM65532 QUH65529:QUI65532 RED65529:REE65532 RNZ65529:ROA65532 RXV65529:RXW65532 SHR65529:SHS65532 SRN65529:SRO65532 TBJ65529:TBK65532 TLF65529:TLG65532 TVB65529:TVC65532 UEX65529:UEY65532 UOT65529:UOU65532 UYP65529:UYQ65532 VIL65529:VIM65532 VSH65529:VSI65532 WCD65529:WCE65532 WLZ65529:WMA65532 WVV65529:WVW65532 R131068:S131071 JJ131065:JK131068 TF131065:TG131068 ADB131065:ADC131068 AMX131065:AMY131068 AWT131065:AWU131068 BGP131065:BGQ131068 BQL131065:BQM131068 CAH131065:CAI131068 CKD131065:CKE131068 CTZ131065:CUA131068 DDV131065:DDW131068 DNR131065:DNS131068 DXN131065:DXO131068 EHJ131065:EHK131068 ERF131065:ERG131068 FBB131065:FBC131068 FKX131065:FKY131068 FUT131065:FUU131068 GEP131065:GEQ131068 GOL131065:GOM131068 GYH131065:GYI131068 HID131065:HIE131068 HRZ131065:HSA131068 IBV131065:IBW131068 ILR131065:ILS131068 IVN131065:IVO131068 JFJ131065:JFK131068 JPF131065:JPG131068 JZB131065:JZC131068 KIX131065:KIY131068 KST131065:KSU131068 LCP131065:LCQ131068 LML131065:LMM131068 LWH131065:LWI131068 MGD131065:MGE131068 MPZ131065:MQA131068 MZV131065:MZW131068 NJR131065:NJS131068 NTN131065:NTO131068 ODJ131065:ODK131068 ONF131065:ONG131068 OXB131065:OXC131068 PGX131065:PGY131068 PQT131065:PQU131068 QAP131065:QAQ131068 QKL131065:QKM131068 QUH131065:QUI131068 RED131065:REE131068 RNZ131065:ROA131068 RXV131065:RXW131068 SHR131065:SHS131068 SRN131065:SRO131068 TBJ131065:TBK131068 TLF131065:TLG131068 TVB131065:TVC131068 UEX131065:UEY131068 UOT131065:UOU131068 UYP131065:UYQ131068 VIL131065:VIM131068 VSH131065:VSI131068 WCD131065:WCE131068 WLZ131065:WMA131068 WVV131065:WVW131068 R196604:S196607 JJ196601:JK196604 TF196601:TG196604 ADB196601:ADC196604 AMX196601:AMY196604 AWT196601:AWU196604 BGP196601:BGQ196604 BQL196601:BQM196604 CAH196601:CAI196604 CKD196601:CKE196604 CTZ196601:CUA196604 DDV196601:DDW196604 DNR196601:DNS196604 DXN196601:DXO196604 EHJ196601:EHK196604 ERF196601:ERG196604 FBB196601:FBC196604 FKX196601:FKY196604 FUT196601:FUU196604 GEP196601:GEQ196604 GOL196601:GOM196604 GYH196601:GYI196604 HID196601:HIE196604 HRZ196601:HSA196604 IBV196601:IBW196604 ILR196601:ILS196604 IVN196601:IVO196604 JFJ196601:JFK196604 JPF196601:JPG196604 JZB196601:JZC196604 KIX196601:KIY196604 KST196601:KSU196604 LCP196601:LCQ196604 LML196601:LMM196604 LWH196601:LWI196604 MGD196601:MGE196604 MPZ196601:MQA196604 MZV196601:MZW196604 NJR196601:NJS196604 NTN196601:NTO196604 ODJ196601:ODK196604 ONF196601:ONG196604 OXB196601:OXC196604 PGX196601:PGY196604 PQT196601:PQU196604 QAP196601:QAQ196604 QKL196601:QKM196604 QUH196601:QUI196604 RED196601:REE196604 RNZ196601:ROA196604 RXV196601:RXW196604 SHR196601:SHS196604 SRN196601:SRO196604 TBJ196601:TBK196604 TLF196601:TLG196604 TVB196601:TVC196604 UEX196601:UEY196604 UOT196601:UOU196604 UYP196601:UYQ196604 VIL196601:VIM196604 VSH196601:VSI196604 WCD196601:WCE196604 WLZ196601:WMA196604 WVV196601:WVW196604 R262140:S262143 JJ262137:JK262140 TF262137:TG262140 ADB262137:ADC262140 AMX262137:AMY262140 AWT262137:AWU262140 BGP262137:BGQ262140 BQL262137:BQM262140 CAH262137:CAI262140 CKD262137:CKE262140 CTZ262137:CUA262140 DDV262137:DDW262140 DNR262137:DNS262140 DXN262137:DXO262140 EHJ262137:EHK262140 ERF262137:ERG262140 FBB262137:FBC262140 FKX262137:FKY262140 FUT262137:FUU262140 GEP262137:GEQ262140 GOL262137:GOM262140 GYH262137:GYI262140 HID262137:HIE262140 HRZ262137:HSA262140 IBV262137:IBW262140 ILR262137:ILS262140 IVN262137:IVO262140 JFJ262137:JFK262140 JPF262137:JPG262140 JZB262137:JZC262140 KIX262137:KIY262140 KST262137:KSU262140 LCP262137:LCQ262140 LML262137:LMM262140 LWH262137:LWI262140 MGD262137:MGE262140 MPZ262137:MQA262140 MZV262137:MZW262140 NJR262137:NJS262140 NTN262137:NTO262140 ODJ262137:ODK262140 ONF262137:ONG262140 OXB262137:OXC262140 PGX262137:PGY262140 PQT262137:PQU262140 QAP262137:QAQ262140 QKL262137:QKM262140 QUH262137:QUI262140 RED262137:REE262140 RNZ262137:ROA262140 RXV262137:RXW262140 SHR262137:SHS262140 SRN262137:SRO262140 TBJ262137:TBK262140 TLF262137:TLG262140 TVB262137:TVC262140 UEX262137:UEY262140 UOT262137:UOU262140 UYP262137:UYQ262140 VIL262137:VIM262140 VSH262137:VSI262140 WCD262137:WCE262140 WLZ262137:WMA262140 WVV262137:WVW262140 R327676:S327679 JJ327673:JK327676 TF327673:TG327676 ADB327673:ADC327676 AMX327673:AMY327676 AWT327673:AWU327676 BGP327673:BGQ327676 BQL327673:BQM327676 CAH327673:CAI327676 CKD327673:CKE327676 CTZ327673:CUA327676 DDV327673:DDW327676 DNR327673:DNS327676 DXN327673:DXO327676 EHJ327673:EHK327676 ERF327673:ERG327676 FBB327673:FBC327676 FKX327673:FKY327676 FUT327673:FUU327676 GEP327673:GEQ327676 GOL327673:GOM327676 GYH327673:GYI327676 HID327673:HIE327676 HRZ327673:HSA327676 IBV327673:IBW327676 ILR327673:ILS327676 IVN327673:IVO327676 JFJ327673:JFK327676 JPF327673:JPG327676 JZB327673:JZC327676 KIX327673:KIY327676 KST327673:KSU327676 LCP327673:LCQ327676 LML327673:LMM327676 LWH327673:LWI327676 MGD327673:MGE327676 MPZ327673:MQA327676 MZV327673:MZW327676 NJR327673:NJS327676 NTN327673:NTO327676 ODJ327673:ODK327676 ONF327673:ONG327676 OXB327673:OXC327676 PGX327673:PGY327676 PQT327673:PQU327676 QAP327673:QAQ327676 QKL327673:QKM327676 QUH327673:QUI327676 RED327673:REE327676 RNZ327673:ROA327676 RXV327673:RXW327676 SHR327673:SHS327676 SRN327673:SRO327676 TBJ327673:TBK327676 TLF327673:TLG327676 TVB327673:TVC327676 UEX327673:UEY327676 UOT327673:UOU327676 UYP327673:UYQ327676 VIL327673:VIM327676 VSH327673:VSI327676 WCD327673:WCE327676 WLZ327673:WMA327676 WVV327673:WVW327676 R393212:S393215 JJ393209:JK393212 TF393209:TG393212 ADB393209:ADC393212 AMX393209:AMY393212 AWT393209:AWU393212 BGP393209:BGQ393212 BQL393209:BQM393212 CAH393209:CAI393212 CKD393209:CKE393212 CTZ393209:CUA393212 DDV393209:DDW393212 DNR393209:DNS393212 DXN393209:DXO393212 EHJ393209:EHK393212 ERF393209:ERG393212 FBB393209:FBC393212 FKX393209:FKY393212 FUT393209:FUU393212 GEP393209:GEQ393212 GOL393209:GOM393212 GYH393209:GYI393212 HID393209:HIE393212 HRZ393209:HSA393212 IBV393209:IBW393212 ILR393209:ILS393212 IVN393209:IVO393212 JFJ393209:JFK393212 JPF393209:JPG393212 JZB393209:JZC393212 KIX393209:KIY393212 KST393209:KSU393212 LCP393209:LCQ393212 LML393209:LMM393212 LWH393209:LWI393212 MGD393209:MGE393212 MPZ393209:MQA393212 MZV393209:MZW393212 NJR393209:NJS393212 NTN393209:NTO393212 ODJ393209:ODK393212 ONF393209:ONG393212 OXB393209:OXC393212 PGX393209:PGY393212 PQT393209:PQU393212 QAP393209:QAQ393212 QKL393209:QKM393212 QUH393209:QUI393212 RED393209:REE393212 RNZ393209:ROA393212 RXV393209:RXW393212 SHR393209:SHS393212 SRN393209:SRO393212 TBJ393209:TBK393212 TLF393209:TLG393212 TVB393209:TVC393212 UEX393209:UEY393212 UOT393209:UOU393212 UYP393209:UYQ393212 VIL393209:VIM393212 VSH393209:VSI393212 WCD393209:WCE393212 WLZ393209:WMA393212 WVV393209:WVW393212 R458748:S458751 JJ458745:JK458748 TF458745:TG458748 ADB458745:ADC458748 AMX458745:AMY458748 AWT458745:AWU458748 BGP458745:BGQ458748 BQL458745:BQM458748 CAH458745:CAI458748 CKD458745:CKE458748 CTZ458745:CUA458748 DDV458745:DDW458748 DNR458745:DNS458748 DXN458745:DXO458748 EHJ458745:EHK458748 ERF458745:ERG458748 FBB458745:FBC458748 FKX458745:FKY458748 FUT458745:FUU458748 GEP458745:GEQ458748 GOL458745:GOM458748 GYH458745:GYI458748 HID458745:HIE458748 HRZ458745:HSA458748 IBV458745:IBW458748 ILR458745:ILS458748 IVN458745:IVO458748 JFJ458745:JFK458748 JPF458745:JPG458748 JZB458745:JZC458748 KIX458745:KIY458748 KST458745:KSU458748 LCP458745:LCQ458748 LML458745:LMM458748 LWH458745:LWI458748 MGD458745:MGE458748 MPZ458745:MQA458748 MZV458745:MZW458748 NJR458745:NJS458748 NTN458745:NTO458748 ODJ458745:ODK458748 ONF458745:ONG458748 OXB458745:OXC458748 PGX458745:PGY458748 PQT458745:PQU458748 QAP458745:QAQ458748 QKL458745:QKM458748 QUH458745:QUI458748 RED458745:REE458748 RNZ458745:ROA458748 RXV458745:RXW458748 SHR458745:SHS458748 SRN458745:SRO458748 TBJ458745:TBK458748 TLF458745:TLG458748 TVB458745:TVC458748 UEX458745:UEY458748 UOT458745:UOU458748 UYP458745:UYQ458748 VIL458745:VIM458748 VSH458745:VSI458748 WCD458745:WCE458748 WLZ458745:WMA458748 WVV458745:WVW458748 R524284:S524287 JJ524281:JK524284 TF524281:TG524284 ADB524281:ADC524284 AMX524281:AMY524284 AWT524281:AWU524284 BGP524281:BGQ524284 BQL524281:BQM524284 CAH524281:CAI524284 CKD524281:CKE524284 CTZ524281:CUA524284 DDV524281:DDW524284 DNR524281:DNS524284 DXN524281:DXO524284 EHJ524281:EHK524284 ERF524281:ERG524284 FBB524281:FBC524284 FKX524281:FKY524284 FUT524281:FUU524284 GEP524281:GEQ524284 GOL524281:GOM524284 GYH524281:GYI524284 HID524281:HIE524284 HRZ524281:HSA524284 IBV524281:IBW524284 ILR524281:ILS524284 IVN524281:IVO524284 JFJ524281:JFK524284 JPF524281:JPG524284 JZB524281:JZC524284 KIX524281:KIY524284 KST524281:KSU524284 LCP524281:LCQ524284 LML524281:LMM524284 LWH524281:LWI524284 MGD524281:MGE524284 MPZ524281:MQA524284 MZV524281:MZW524284 NJR524281:NJS524284 NTN524281:NTO524284 ODJ524281:ODK524284 ONF524281:ONG524284 OXB524281:OXC524284 PGX524281:PGY524284 PQT524281:PQU524284 QAP524281:QAQ524284 QKL524281:QKM524284 QUH524281:QUI524284 RED524281:REE524284 RNZ524281:ROA524284 RXV524281:RXW524284 SHR524281:SHS524284 SRN524281:SRO524284 TBJ524281:TBK524284 TLF524281:TLG524284 TVB524281:TVC524284 UEX524281:UEY524284 UOT524281:UOU524284 UYP524281:UYQ524284 VIL524281:VIM524284 VSH524281:VSI524284 WCD524281:WCE524284 WLZ524281:WMA524284 WVV524281:WVW524284 R589820:S589823 JJ589817:JK589820 TF589817:TG589820 ADB589817:ADC589820 AMX589817:AMY589820 AWT589817:AWU589820 BGP589817:BGQ589820 BQL589817:BQM589820 CAH589817:CAI589820 CKD589817:CKE589820 CTZ589817:CUA589820 DDV589817:DDW589820 DNR589817:DNS589820 DXN589817:DXO589820 EHJ589817:EHK589820 ERF589817:ERG589820 FBB589817:FBC589820 FKX589817:FKY589820 FUT589817:FUU589820 GEP589817:GEQ589820 GOL589817:GOM589820 GYH589817:GYI589820 HID589817:HIE589820 HRZ589817:HSA589820 IBV589817:IBW589820 ILR589817:ILS589820 IVN589817:IVO589820 JFJ589817:JFK589820 JPF589817:JPG589820 JZB589817:JZC589820 KIX589817:KIY589820 KST589817:KSU589820 LCP589817:LCQ589820 LML589817:LMM589820 LWH589817:LWI589820 MGD589817:MGE589820 MPZ589817:MQA589820 MZV589817:MZW589820 NJR589817:NJS589820 NTN589817:NTO589820 ODJ589817:ODK589820 ONF589817:ONG589820 OXB589817:OXC589820 PGX589817:PGY589820 PQT589817:PQU589820 QAP589817:QAQ589820 QKL589817:QKM589820 QUH589817:QUI589820 RED589817:REE589820 RNZ589817:ROA589820 RXV589817:RXW589820 SHR589817:SHS589820 SRN589817:SRO589820 TBJ589817:TBK589820 TLF589817:TLG589820 TVB589817:TVC589820 UEX589817:UEY589820 UOT589817:UOU589820 UYP589817:UYQ589820 VIL589817:VIM589820 VSH589817:VSI589820 WCD589817:WCE589820 WLZ589817:WMA589820 WVV589817:WVW589820 R655356:S655359 JJ655353:JK655356 TF655353:TG655356 ADB655353:ADC655356 AMX655353:AMY655356 AWT655353:AWU655356 BGP655353:BGQ655356 BQL655353:BQM655356 CAH655353:CAI655356 CKD655353:CKE655356 CTZ655353:CUA655356 DDV655353:DDW655356 DNR655353:DNS655356 DXN655353:DXO655356 EHJ655353:EHK655356 ERF655353:ERG655356 FBB655353:FBC655356 FKX655353:FKY655356 FUT655353:FUU655356 GEP655353:GEQ655356 GOL655353:GOM655356 GYH655353:GYI655356 HID655353:HIE655356 HRZ655353:HSA655356 IBV655353:IBW655356 ILR655353:ILS655356 IVN655353:IVO655356 JFJ655353:JFK655356 JPF655353:JPG655356 JZB655353:JZC655356 KIX655353:KIY655356 KST655353:KSU655356 LCP655353:LCQ655356 LML655353:LMM655356 LWH655353:LWI655356 MGD655353:MGE655356 MPZ655353:MQA655356 MZV655353:MZW655356 NJR655353:NJS655356 NTN655353:NTO655356 ODJ655353:ODK655356 ONF655353:ONG655356 OXB655353:OXC655356 PGX655353:PGY655356 PQT655353:PQU655356 QAP655353:QAQ655356 QKL655353:QKM655356 QUH655353:QUI655356 RED655353:REE655356 RNZ655353:ROA655356 RXV655353:RXW655356 SHR655353:SHS655356 SRN655353:SRO655356 TBJ655353:TBK655356 TLF655353:TLG655356 TVB655353:TVC655356 UEX655353:UEY655356 UOT655353:UOU655356 UYP655353:UYQ655356 VIL655353:VIM655356 VSH655353:VSI655356 WCD655353:WCE655356 WLZ655353:WMA655356 WVV655353:WVW655356 R720892:S720895 JJ720889:JK720892 TF720889:TG720892 ADB720889:ADC720892 AMX720889:AMY720892 AWT720889:AWU720892 BGP720889:BGQ720892 BQL720889:BQM720892 CAH720889:CAI720892 CKD720889:CKE720892 CTZ720889:CUA720892 DDV720889:DDW720892 DNR720889:DNS720892 DXN720889:DXO720892 EHJ720889:EHK720892 ERF720889:ERG720892 FBB720889:FBC720892 FKX720889:FKY720892 FUT720889:FUU720892 GEP720889:GEQ720892 GOL720889:GOM720892 GYH720889:GYI720892 HID720889:HIE720892 HRZ720889:HSA720892 IBV720889:IBW720892 ILR720889:ILS720892 IVN720889:IVO720892 JFJ720889:JFK720892 JPF720889:JPG720892 JZB720889:JZC720892 KIX720889:KIY720892 KST720889:KSU720892 LCP720889:LCQ720892 LML720889:LMM720892 LWH720889:LWI720892 MGD720889:MGE720892 MPZ720889:MQA720892 MZV720889:MZW720892 NJR720889:NJS720892 NTN720889:NTO720892 ODJ720889:ODK720892 ONF720889:ONG720892 OXB720889:OXC720892 PGX720889:PGY720892 PQT720889:PQU720892 QAP720889:QAQ720892 QKL720889:QKM720892 QUH720889:QUI720892 RED720889:REE720892 RNZ720889:ROA720892 RXV720889:RXW720892 SHR720889:SHS720892 SRN720889:SRO720892 TBJ720889:TBK720892 TLF720889:TLG720892 TVB720889:TVC720892 UEX720889:UEY720892 UOT720889:UOU720892 UYP720889:UYQ720892 VIL720889:VIM720892 VSH720889:VSI720892 WCD720889:WCE720892 WLZ720889:WMA720892 WVV720889:WVW720892 R786428:S786431 JJ786425:JK786428 TF786425:TG786428 ADB786425:ADC786428 AMX786425:AMY786428 AWT786425:AWU786428 BGP786425:BGQ786428 BQL786425:BQM786428 CAH786425:CAI786428 CKD786425:CKE786428 CTZ786425:CUA786428 DDV786425:DDW786428 DNR786425:DNS786428 DXN786425:DXO786428 EHJ786425:EHK786428 ERF786425:ERG786428 FBB786425:FBC786428 FKX786425:FKY786428 FUT786425:FUU786428 GEP786425:GEQ786428 GOL786425:GOM786428 GYH786425:GYI786428 HID786425:HIE786428 HRZ786425:HSA786428 IBV786425:IBW786428 ILR786425:ILS786428 IVN786425:IVO786428 JFJ786425:JFK786428 JPF786425:JPG786428 JZB786425:JZC786428 KIX786425:KIY786428 KST786425:KSU786428 LCP786425:LCQ786428 LML786425:LMM786428 LWH786425:LWI786428 MGD786425:MGE786428 MPZ786425:MQA786428 MZV786425:MZW786428 NJR786425:NJS786428 NTN786425:NTO786428 ODJ786425:ODK786428 ONF786425:ONG786428 OXB786425:OXC786428 PGX786425:PGY786428 PQT786425:PQU786428 QAP786425:QAQ786428 QKL786425:QKM786428 QUH786425:QUI786428 RED786425:REE786428 RNZ786425:ROA786428 RXV786425:RXW786428 SHR786425:SHS786428 SRN786425:SRO786428 TBJ786425:TBK786428 TLF786425:TLG786428 TVB786425:TVC786428 UEX786425:UEY786428 UOT786425:UOU786428 UYP786425:UYQ786428 VIL786425:VIM786428 VSH786425:VSI786428 WCD786425:WCE786428 WLZ786425:WMA786428 WVV786425:WVW786428 R851964:S851967 JJ851961:JK851964 TF851961:TG851964 ADB851961:ADC851964 AMX851961:AMY851964 AWT851961:AWU851964 BGP851961:BGQ851964 BQL851961:BQM851964 CAH851961:CAI851964 CKD851961:CKE851964 CTZ851961:CUA851964 DDV851961:DDW851964 DNR851961:DNS851964 DXN851961:DXO851964 EHJ851961:EHK851964 ERF851961:ERG851964 FBB851961:FBC851964 FKX851961:FKY851964 FUT851961:FUU851964 GEP851961:GEQ851964 GOL851961:GOM851964 GYH851961:GYI851964 HID851961:HIE851964 HRZ851961:HSA851964 IBV851961:IBW851964 ILR851961:ILS851964 IVN851961:IVO851964 JFJ851961:JFK851964 JPF851961:JPG851964 JZB851961:JZC851964 KIX851961:KIY851964 KST851961:KSU851964 LCP851961:LCQ851964 LML851961:LMM851964 LWH851961:LWI851964 MGD851961:MGE851964 MPZ851961:MQA851964 MZV851961:MZW851964 NJR851961:NJS851964 NTN851961:NTO851964 ODJ851961:ODK851964 ONF851961:ONG851964 OXB851961:OXC851964 PGX851961:PGY851964 PQT851961:PQU851964 QAP851961:QAQ851964 QKL851961:QKM851964 QUH851961:QUI851964 RED851961:REE851964 RNZ851961:ROA851964 RXV851961:RXW851964 SHR851961:SHS851964 SRN851961:SRO851964 TBJ851961:TBK851964 TLF851961:TLG851964 TVB851961:TVC851964 UEX851961:UEY851964 UOT851961:UOU851964 UYP851961:UYQ851964 VIL851961:VIM851964 VSH851961:VSI851964 WCD851961:WCE851964 WLZ851961:WMA851964 WVV851961:WVW851964 R917500:S917503 JJ917497:JK917500 TF917497:TG917500 ADB917497:ADC917500 AMX917497:AMY917500 AWT917497:AWU917500 BGP917497:BGQ917500 BQL917497:BQM917500 CAH917497:CAI917500 CKD917497:CKE917500 CTZ917497:CUA917500 DDV917497:DDW917500 DNR917497:DNS917500 DXN917497:DXO917500 EHJ917497:EHK917500 ERF917497:ERG917500 FBB917497:FBC917500 FKX917497:FKY917500 FUT917497:FUU917500 GEP917497:GEQ917500 GOL917497:GOM917500 GYH917497:GYI917500 HID917497:HIE917500 HRZ917497:HSA917500 IBV917497:IBW917500 ILR917497:ILS917500 IVN917497:IVO917500 JFJ917497:JFK917500 JPF917497:JPG917500 JZB917497:JZC917500 KIX917497:KIY917500 KST917497:KSU917500 LCP917497:LCQ917500 LML917497:LMM917500 LWH917497:LWI917500 MGD917497:MGE917500 MPZ917497:MQA917500 MZV917497:MZW917500 NJR917497:NJS917500 NTN917497:NTO917500 ODJ917497:ODK917500 ONF917497:ONG917500 OXB917497:OXC917500 PGX917497:PGY917500 PQT917497:PQU917500 QAP917497:QAQ917500 QKL917497:QKM917500 QUH917497:QUI917500 RED917497:REE917500 RNZ917497:ROA917500 RXV917497:RXW917500 SHR917497:SHS917500 SRN917497:SRO917500 TBJ917497:TBK917500 TLF917497:TLG917500 TVB917497:TVC917500 UEX917497:UEY917500 UOT917497:UOU917500 UYP917497:UYQ917500 VIL917497:VIM917500 VSH917497:VSI917500 WCD917497:WCE917500 WLZ917497:WMA917500 WVV917497:WVW917500 R983036:S983039 JJ983033:JK983036 TF983033:TG983036 ADB983033:ADC983036 AMX983033:AMY983036 AWT983033:AWU983036 BGP983033:BGQ983036 BQL983033:BQM983036 CAH983033:CAI983036 CKD983033:CKE983036 CTZ983033:CUA983036 DDV983033:DDW983036 DNR983033:DNS983036 DXN983033:DXO983036 EHJ983033:EHK983036 ERF983033:ERG983036 FBB983033:FBC983036 FKX983033:FKY983036 FUT983033:FUU983036 GEP983033:GEQ983036 GOL983033:GOM983036 GYH983033:GYI983036 HID983033:HIE983036 HRZ983033:HSA983036 IBV983033:IBW983036 ILR983033:ILS983036 IVN983033:IVO983036 JFJ983033:JFK983036 JPF983033:JPG983036 JZB983033:JZC983036 KIX983033:KIY983036 KST983033:KSU983036 LCP983033:LCQ983036 LML983033:LMM983036 LWH983033:LWI983036 MGD983033:MGE983036 MPZ983033:MQA983036 MZV983033:MZW983036 NJR983033:NJS983036 NTN983033:NTO983036 ODJ983033:ODK983036 ONF983033:ONG983036 OXB983033:OXC983036 PGX983033:PGY983036 PQT983033:PQU983036 QAP983033:QAQ983036 QKL983033:QKM983036 QUH983033:QUI983036 RED983033:REE983036 RNZ983033:ROA983036 RXV983033:RXW983036 SHR983033:SHS983036 SRN983033:SRO983036 TBJ983033:TBK983036 TLF983033:TLG983036 TVB983033:TVC983036 UEX983033:UEY983036 UOT983033:UOU983036 UYP983033:UYQ983036 VIL983033:VIM983036 VSH983033:VSI983036 WCD983033:WCE983036 WLZ983033:WMA983036 WVV983033:WVW983036">
      <formula1>時</formula1>
    </dataValidation>
  </dataValidations>
  <pageMargins left="0.70866141732283472" right="0.70866141732283472" top="0.74803149606299213" bottom="0.74803149606299213" header="0.31496062992125984" footer="0.31496062992125984"/>
  <pageSetup paperSize="9" scale="90" orientation="portrait" r:id="rId1"/>
  <headerFooter>
    <oddHeader>&amp;L【様式３】&amp;C事業概要</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N84"/>
  <sheetViews>
    <sheetView workbookViewId="0"/>
  </sheetViews>
  <sheetFormatPr defaultRowHeight="15" customHeight="1" x14ac:dyDescent="0.4"/>
  <cols>
    <col min="1" max="1" width="9" style="40"/>
    <col min="2" max="2" width="2.625" style="40" customWidth="1"/>
    <col min="3" max="3" width="9" style="40"/>
    <col min="4" max="4" width="27.625" style="40" bestFit="1" customWidth="1"/>
    <col min="5" max="5" width="2.625" style="40" customWidth="1"/>
    <col min="6" max="6" width="4.625" style="40" customWidth="1"/>
    <col min="7" max="7" width="16.375" style="40" customWidth="1"/>
    <col min="8" max="16384" width="9" style="40"/>
  </cols>
  <sheetData>
    <row r="1" spans="2:14" ht="15" customHeight="1" x14ac:dyDescent="0.4">
      <c r="B1" s="471" t="s">
        <v>106</v>
      </c>
      <c r="C1" s="471"/>
      <c r="D1" s="471">
        <v>6</v>
      </c>
      <c r="G1" s="66" t="s">
        <v>105</v>
      </c>
      <c r="I1" s="40" t="s">
        <v>229</v>
      </c>
    </row>
    <row r="2" spans="2:14" ht="15" customHeight="1" x14ac:dyDescent="0.4">
      <c r="B2" s="471"/>
      <c r="C2" s="471"/>
      <c r="D2" s="471"/>
      <c r="G2" s="65" t="s">
        <v>104</v>
      </c>
      <c r="I2" s="214" t="s">
        <v>477</v>
      </c>
      <c r="J2" s="214"/>
      <c r="K2" s="214"/>
      <c r="L2" s="214"/>
    </row>
    <row r="5" spans="2:14" ht="15" customHeight="1" x14ac:dyDescent="0.4">
      <c r="B5" s="64"/>
      <c r="C5" s="63"/>
      <c r="D5" s="63"/>
      <c r="E5" s="62"/>
    </row>
    <row r="6" spans="2:14" ht="15" customHeight="1" x14ac:dyDescent="0.4">
      <c r="B6" s="57"/>
      <c r="C6" s="48"/>
      <c r="D6" s="48"/>
      <c r="E6" s="55"/>
    </row>
    <row r="7" spans="2:14" ht="15" customHeight="1" x14ac:dyDescent="0.4">
      <c r="B7" s="57"/>
      <c r="C7" s="48" t="s">
        <v>103</v>
      </c>
      <c r="D7" s="48"/>
      <c r="E7" s="55"/>
      <c r="G7" s="64" t="s">
        <v>102</v>
      </c>
      <c r="H7" s="63"/>
      <c r="I7" s="63"/>
      <c r="J7" s="63"/>
      <c r="K7" s="62"/>
      <c r="L7" s="64" t="s">
        <v>102</v>
      </c>
      <c r="M7" s="63" t="s">
        <v>101</v>
      </c>
      <c r="N7" s="62"/>
    </row>
    <row r="8" spans="2:14" ht="15" customHeight="1" x14ac:dyDescent="0.4">
      <c r="B8" s="57"/>
      <c r="C8" s="48"/>
      <c r="D8" s="48"/>
      <c r="E8" s="55"/>
      <c r="G8" s="57" t="s">
        <v>100</v>
      </c>
      <c r="H8" s="48" t="s">
        <v>98</v>
      </c>
      <c r="I8" s="56">
        <v>2558000</v>
      </c>
      <c r="J8" s="48" t="s">
        <v>99</v>
      </c>
      <c r="K8" s="212">
        <v>29000</v>
      </c>
      <c r="L8" s="57"/>
      <c r="M8" s="48" t="s">
        <v>98</v>
      </c>
      <c r="N8" s="213">
        <v>1726000</v>
      </c>
    </row>
    <row r="9" spans="2:14" ht="15" customHeight="1" x14ac:dyDescent="0.4">
      <c r="B9" s="57"/>
      <c r="C9" s="48"/>
      <c r="D9" s="48"/>
      <c r="E9" s="55"/>
      <c r="G9" s="57"/>
      <c r="H9" s="48" t="s">
        <v>96</v>
      </c>
      <c r="I9" s="56">
        <v>4734000</v>
      </c>
      <c r="J9" s="48" t="s">
        <v>97</v>
      </c>
      <c r="K9" s="213">
        <v>26000</v>
      </c>
      <c r="L9" s="54"/>
      <c r="M9" s="44" t="s">
        <v>96</v>
      </c>
      <c r="N9" s="61">
        <v>3099000</v>
      </c>
    </row>
    <row r="10" spans="2:14" ht="15" customHeight="1" x14ac:dyDescent="0.4">
      <c r="B10" s="57"/>
      <c r="C10" s="48"/>
      <c r="D10" s="48"/>
      <c r="E10" s="55"/>
      <c r="G10" s="57"/>
      <c r="H10" s="48" t="s">
        <v>476</v>
      </c>
      <c r="I10" s="56">
        <v>4734000</v>
      </c>
      <c r="J10" s="48"/>
      <c r="K10" s="60"/>
      <c r="L10" s="57"/>
      <c r="M10" s="48"/>
      <c r="N10" s="47"/>
    </row>
    <row r="11" spans="2:14" ht="15" customHeight="1" x14ac:dyDescent="0.4">
      <c r="B11" s="57"/>
      <c r="C11" s="48"/>
      <c r="D11" s="48"/>
      <c r="E11" s="55"/>
      <c r="G11" s="57"/>
      <c r="H11" s="48" t="s">
        <v>95</v>
      </c>
      <c r="I11" s="56">
        <v>4734000</v>
      </c>
      <c r="J11" s="48" t="s">
        <v>94</v>
      </c>
      <c r="K11" s="59">
        <v>69000</v>
      </c>
    </row>
    <row r="12" spans="2:14" ht="15" customHeight="1" x14ac:dyDescent="0.4">
      <c r="B12" s="57"/>
      <c r="C12" s="48"/>
      <c r="D12" s="48"/>
      <c r="E12" s="55"/>
      <c r="G12" s="57"/>
      <c r="H12" s="48" t="s">
        <v>93</v>
      </c>
      <c r="I12" s="47">
        <v>2917000</v>
      </c>
      <c r="J12" s="48"/>
      <c r="K12" s="55"/>
    </row>
    <row r="13" spans="2:14" ht="15" customHeight="1" x14ac:dyDescent="0.4">
      <c r="B13" s="57"/>
      <c r="C13" s="48"/>
      <c r="D13" s="48"/>
      <c r="E13" s="55"/>
      <c r="G13" s="57"/>
      <c r="H13" s="48" t="s">
        <v>92</v>
      </c>
      <c r="I13" s="48" t="s">
        <v>91</v>
      </c>
      <c r="J13" s="48"/>
      <c r="K13" s="55"/>
    </row>
    <row r="14" spans="2:14" ht="15" customHeight="1" x14ac:dyDescent="0.4">
      <c r="B14" s="57"/>
      <c r="C14" s="48"/>
      <c r="D14" s="48"/>
      <c r="E14" s="55"/>
      <c r="G14" s="469" t="s">
        <v>90</v>
      </c>
      <c r="H14" s="48">
        <v>0</v>
      </c>
      <c r="I14" s="48">
        <v>0</v>
      </c>
      <c r="J14" s="46"/>
      <c r="K14" s="45"/>
    </row>
    <row r="15" spans="2:14" ht="15" customHeight="1" x14ac:dyDescent="0.4">
      <c r="B15" s="57"/>
      <c r="C15" s="48" t="s">
        <v>89</v>
      </c>
      <c r="D15" s="48"/>
      <c r="E15" s="55"/>
      <c r="G15" s="469"/>
      <c r="H15" s="48">
        <v>1</v>
      </c>
      <c r="I15" s="49">
        <f>$I$8-(19-H15)*$K$8</f>
        <v>2036000</v>
      </c>
      <c r="J15" s="46"/>
      <c r="K15" s="45"/>
    </row>
    <row r="16" spans="2:14" ht="15" customHeight="1" x14ac:dyDescent="0.4">
      <c r="B16" s="57"/>
      <c r="C16" s="48"/>
      <c r="D16" s="48"/>
      <c r="E16" s="55"/>
      <c r="G16" s="469"/>
      <c r="H16" s="48">
        <v>2</v>
      </c>
      <c r="I16" s="49">
        <f t="shared" ref="I16:I33" si="0">$I$8-(19-H16)*$K$8</f>
        <v>2065000</v>
      </c>
      <c r="J16" s="46"/>
      <c r="K16" s="45"/>
    </row>
    <row r="17" spans="2:11" ht="15" customHeight="1" x14ac:dyDescent="0.4">
      <c r="B17" s="57"/>
      <c r="C17" s="48" t="s">
        <v>88</v>
      </c>
      <c r="D17" s="58">
        <v>19000</v>
      </c>
      <c r="E17" s="55"/>
      <c r="G17" s="469"/>
      <c r="H17" s="48">
        <v>3</v>
      </c>
      <c r="I17" s="49">
        <f t="shared" si="0"/>
        <v>2094000</v>
      </c>
      <c r="J17" s="46"/>
      <c r="K17" s="45"/>
    </row>
    <row r="18" spans="2:11" ht="15" customHeight="1" x14ac:dyDescent="0.4">
      <c r="B18" s="57"/>
      <c r="C18" s="48" t="s">
        <v>87</v>
      </c>
      <c r="D18" s="56">
        <v>409000</v>
      </c>
      <c r="E18" s="55"/>
      <c r="G18" s="469"/>
      <c r="H18" s="48">
        <v>4</v>
      </c>
      <c r="I18" s="49">
        <f t="shared" si="0"/>
        <v>2123000</v>
      </c>
      <c r="J18" s="46"/>
      <c r="K18" s="45"/>
    </row>
    <row r="19" spans="2:11" ht="15" customHeight="1" x14ac:dyDescent="0.4">
      <c r="B19" s="57"/>
      <c r="C19" s="48" t="s">
        <v>86</v>
      </c>
      <c r="D19" s="56">
        <v>184000</v>
      </c>
      <c r="E19" s="55"/>
      <c r="G19" s="469"/>
      <c r="H19" s="48">
        <v>5</v>
      </c>
      <c r="I19" s="49">
        <f t="shared" si="0"/>
        <v>2152000</v>
      </c>
      <c r="J19" s="46"/>
      <c r="K19" s="45"/>
    </row>
    <row r="20" spans="2:11" ht="15" customHeight="1" x14ac:dyDescent="0.4">
      <c r="B20" s="57"/>
      <c r="C20" s="48" t="s">
        <v>85</v>
      </c>
      <c r="D20" s="210">
        <v>2009000</v>
      </c>
      <c r="E20" s="55"/>
      <c r="G20" s="469"/>
      <c r="H20" s="48">
        <v>6</v>
      </c>
      <c r="I20" s="49">
        <f t="shared" si="0"/>
        <v>2181000</v>
      </c>
      <c r="J20" s="46"/>
      <c r="K20" s="45"/>
    </row>
    <row r="21" spans="2:11" ht="15" customHeight="1" x14ac:dyDescent="0.4">
      <c r="B21" s="57"/>
      <c r="C21" s="48" t="s">
        <v>84</v>
      </c>
      <c r="D21" s="210">
        <v>2000000</v>
      </c>
      <c r="E21" s="55"/>
      <c r="G21" s="469"/>
      <c r="H21" s="48">
        <v>7</v>
      </c>
      <c r="I21" s="49">
        <f t="shared" si="0"/>
        <v>2210000</v>
      </c>
      <c r="J21" s="46"/>
      <c r="K21" s="45"/>
    </row>
    <row r="22" spans="2:11" ht="15" customHeight="1" x14ac:dyDescent="0.4">
      <c r="B22" s="57"/>
      <c r="C22" s="48" t="s">
        <v>83</v>
      </c>
      <c r="D22" s="58">
        <v>1678000</v>
      </c>
      <c r="E22" s="55"/>
      <c r="G22" s="469"/>
      <c r="H22" s="48">
        <v>8</v>
      </c>
      <c r="I22" s="49">
        <f t="shared" si="0"/>
        <v>2239000</v>
      </c>
      <c r="J22" s="46"/>
      <c r="K22" s="45"/>
    </row>
    <row r="23" spans="2:11" ht="15" customHeight="1" x14ac:dyDescent="0.4">
      <c r="B23" s="57"/>
      <c r="C23" s="48" t="s">
        <v>82</v>
      </c>
      <c r="D23" s="58">
        <v>3158000</v>
      </c>
      <c r="E23" s="55"/>
      <c r="G23" s="469"/>
      <c r="H23" s="48">
        <v>9</v>
      </c>
      <c r="I23" s="49">
        <f t="shared" si="0"/>
        <v>2268000</v>
      </c>
      <c r="J23" s="46"/>
      <c r="K23" s="45"/>
    </row>
    <row r="24" spans="2:11" ht="15" customHeight="1" x14ac:dyDescent="0.4">
      <c r="B24" s="57"/>
      <c r="C24" s="48" t="s">
        <v>81</v>
      </c>
      <c r="D24" s="56">
        <v>625000</v>
      </c>
      <c r="E24" s="55"/>
      <c r="G24" s="469"/>
      <c r="H24" s="48">
        <v>10</v>
      </c>
      <c r="I24" s="49">
        <f t="shared" si="0"/>
        <v>2297000</v>
      </c>
      <c r="J24" s="46"/>
      <c r="K24" s="45"/>
    </row>
    <row r="25" spans="2:11" ht="15" customHeight="1" x14ac:dyDescent="0.4">
      <c r="B25" s="57"/>
      <c r="C25" s="48" t="s">
        <v>80</v>
      </c>
      <c r="D25" s="210">
        <v>521000</v>
      </c>
      <c r="E25" s="55"/>
      <c r="G25" s="469"/>
      <c r="H25" s="48">
        <v>11</v>
      </c>
      <c r="I25" s="49">
        <f t="shared" si="0"/>
        <v>2326000</v>
      </c>
      <c r="J25" s="46"/>
      <c r="K25" s="45"/>
    </row>
    <row r="26" spans="2:11" ht="15" customHeight="1" x14ac:dyDescent="0.4">
      <c r="B26" s="57"/>
      <c r="C26" s="48" t="s">
        <v>79</v>
      </c>
      <c r="D26" s="56">
        <v>919000</v>
      </c>
      <c r="E26" s="55"/>
      <c r="G26" s="469"/>
      <c r="H26" s="48">
        <v>12</v>
      </c>
      <c r="I26" s="49">
        <f t="shared" si="0"/>
        <v>2355000</v>
      </c>
      <c r="J26" s="46"/>
      <c r="K26" s="45"/>
    </row>
    <row r="27" spans="2:11" ht="15" customHeight="1" x14ac:dyDescent="0.4">
      <c r="B27" s="57"/>
      <c r="C27" s="48" t="s">
        <v>78</v>
      </c>
      <c r="D27" s="56">
        <v>1451000</v>
      </c>
      <c r="E27" s="55"/>
      <c r="G27" s="469"/>
      <c r="H27" s="48">
        <v>13</v>
      </c>
      <c r="I27" s="49">
        <f t="shared" si="0"/>
        <v>2384000</v>
      </c>
      <c r="J27" s="46"/>
      <c r="K27" s="45"/>
    </row>
    <row r="28" spans="2:11" ht="15" customHeight="1" x14ac:dyDescent="0.4">
      <c r="B28" s="54"/>
      <c r="C28" s="44" t="s">
        <v>395</v>
      </c>
      <c r="D28" s="211">
        <v>11000</v>
      </c>
      <c r="E28" s="53"/>
      <c r="G28" s="469"/>
      <c r="H28" s="48">
        <v>14</v>
      </c>
      <c r="I28" s="49">
        <f t="shared" si="0"/>
        <v>2413000</v>
      </c>
      <c r="J28" s="46"/>
      <c r="K28" s="45"/>
    </row>
    <row r="29" spans="2:11" ht="15" customHeight="1" x14ac:dyDescent="0.4">
      <c r="G29" s="469"/>
      <c r="H29" s="48">
        <v>15</v>
      </c>
      <c r="I29" s="49">
        <f t="shared" si="0"/>
        <v>2442000</v>
      </c>
      <c r="J29" s="46"/>
      <c r="K29" s="45"/>
    </row>
    <row r="30" spans="2:11" ht="15" customHeight="1" x14ac:dyDescent="0.4">
      <c r="B30" s="52"/>
      <c r="C30" s="51" t="s">
        <v>77</v>
      </c>
      <c r="D30" s="280">
        <v>3066000</v>
      </c>
      <c r="E30" s="50"/>
      <c r="G30" s="469"/>
      <c r="H30" s="48">
        <v>16</v>
      </c>
      <c r="I30" s="49">
        <f t="shared" si="0"/>
        <v>2471000</v>
      </c>
      <c r="J30" s="46"/>
      <c r="K30" s="45"/>
    </row>
    <row r="31" spans="2:11" ht="15" customHeight="1" x14ac:dyDescent="0.4">
      <c r="G31" s="469"/>
      <c r="H31" s="48">
        <v>17</v>
      </c>
      <c r="I31" s="49">
        <f t="shared" si="0"/>
        <v>2500000</v>
      </c>
      <c r="J31" s="46"/>
      <c r="K31" s="45"/>
    </row>
    <row r="32" spans="2:11" ht="15" customHeight="1" x14ac:dyDescent="0.4">
      <c r="G32" s="469"/>
      <c r="H32" s="48">
        <v>18</v>
      </c>
      <c r="I32" s="49">
        <f t="shared" si="0"/>
        <v>2529000</v>
      </c>
      <c r="J32" s="46"/>
      <c r="K32" s="45"/>
    </row>
    <row r="33" spans="7:11" ht="15" customHeight="1" x14ac:dyDescent="0.4">
      <c r="G33" s="469"/>
      <c r="H33" s="48">
        <v>19</v>
      </c>
      <c r="I33" s="49">
        <f t="shared" si="0"/>
        <v>2558000</v>
      </c>
      <c r="J33" s="46"/>
      <c r="K33" s="45"/>
    </row>
    <row r="34" spans="7:11" ht="15" customHeight="1" x14ac:dyDescent="0.4">
      <c r="G34" s="469" t="s">
        <v>76</v>
      </c>
      <c r="H34" s="48">
        <v>20</v>
      </c>
      <c r="I34" s="47">
        <f t="shared" ref="I34:I49" si="1">$I$9-(36-H34)*$K$9</f>
        <v>4318000</v>
      </c>
      <c r="J34" s="46"/>
      <c r="K34" s="45"/>
    </row>
    <row r="35" spans="7:11" ht="15" customHeight="1" x14ac:dyDescent="0.4">
      <c r="G35" s="469"/>
      <c r="H35" s="48">
        <v>21</v>
      </c>
      <c r="I35" s="47">
        <f t="shared" si="1"/>
        <v>4344000</v>
      </c>
      <c r="J35" s="46"/>
      <c r="K35" s="45"/>
    </row>
    <row r="36" spans="7:11" ht="15" customHeight="1" x14ac:dyDescent="0.4">
      <c r="G36" s="469"/>
      <c r="H36" s="48">
        <v>22</v>
      </c>
      <c r="I36" s="47">
        <f t="shared" si="1"/>
        <v>4370000</v>
      </c>
      <c r="J36" s="46"/>
      <c r="K36" s="45"/>
    </row>
    <row r="37" spans="7:11" ht="15" customHeight="1" x14ac:dyDescent="0.4">
      <c r="G37" s="469"/>
      <c r="H37" s="48">
        <v>23</v>
      </c>
      <c r="I37" s="47">
        <f t="shared" si="1"/>
        <v>4396000</v>
      </c>
      <c r="J37" s="46"/>
      <c r="K37" s="45"/>
    </row>
    <row r="38" spans="7:11" ht="15" customHeight="1" x14ac:dyDescent="0.4">
      <c r="G38" s="469"/>
      <c r="H38" s="48">
        <v>24</v>
      </c>
      <c r="I38" s="47">
        <f t="shared" si="1"/>
        <v>4422000</v>
      </c>
      <c r="J38" s="46"/>
      <c r="K38" s="45"/>
    </row>
    <row r="39" spans="7:11" ht="15" customHeight="1" x14ac:dyDescent="0.4">
      <c r="G39" s="469"/>
      <c r="H39" s="48">
        <v>25</v>
      </c>
      <c r="I39" s="47">
        <f t="shared" si="1"/>
        <v>4448000</v>
      </c>
      <c r="J39" s="46"/>
      <c r="K39" s="45"/>
    </row>
    <row r="40" spans="7:11" ht="15" customHeight="1" x14ac:dyDescent="0.4">
      <c r="G40" s="469"/>
      <c r="H40" s="48">
        <v>26</v>
      </c>
      <c r="I40" s="47">
        <f t="shared" si="1"/>
        <v>4474000</v>
      </c>
      <c r="J40" s="46"/>
      <c r="K40" s="45"/>
    </row>
    <row r="41" spans="7:11" ht="15" customHeight="1" x14ac:dyDescent="0.4">
      <c r="G41" s="469"/>
      <c r="H41" s="48">
        <v>27</v>
      </c>
      <c r="I41" s="47">
        <f t="shared" si="1"/>
        <v>4500000</v>
      </c>
      <c r="J41" s="46"/>
      <c r="K41" s="45"/>
    </row>
    <row r="42" spans="7:11" ht="15" customHeight="1" x14ac:dyDescent="0.4">
      <c r="G42" s="469"/>
      <c r="H42" s="48">
        <v>28</v>
      </c>
      <c r="I42" s="47">
        <f t="shared" si="1"/>
        <v>4526000</v>
      </c>
      <c r="J42" s="46"/>
      <c r="K42" s="45"/>
    </row>
    <row r="43" spans="7:11" ht="15" customHeight="1" x14ac:dyDescent="0.4">
      <c r="G43" s="469"/>
      <c r="H43" s="48">
        <v>29</v>
      </c>
      <c r="I43" s="47">
        <f t="shared" si="1"/>
        <v>4552000</v>
      </c>
      <c r="J43" s="46"/>
      <c r="K43" s="45"/>
    </row>
    <row r="44" spans="7:11" ht="15" customHeight="1" x14ac:dyDescent="0.4">
      <c r="G44" s="469"/>
      <c r="H44" s="48">
        <v>30</v>
      </c>
      <c r="I44" s="47">
        <f t="shared" si="1"/>
        <v>4578000</v>
      </c>
      <c r="J44" s="46"/>
      <c r="K44" s="45"/>
    </row>
    <row r="45" spans="7:11" ht="15" customHeight="1" x14ac:dyDescent="0.4">
      <c r="G45" s="469"/>
      <c r="H45" s="48">
        <v>31</v>
      </c>
      <c r="I45" s="47">
        <f t="shared" si="1"/>
        <v>4604000</v>
      </c>
      <c r="J45" s="46"/>
      <c r="K45" s="45"/>
    </row>
    <row r="46" spans="7:11" ht="15" customHeight="1" x14ac:dyDescent="0.4">
      <c r="G46" s="469"/>
      <c r="H46" s="48">
        <v>32</v>
      </c>
      <c r="I46" s="47">
        <f t="shared" si="1"/>
        <v>4630000</v>
      </c>
      <c r="J46" s="46"/>
      <c r="K46" s="45"/>
    </row>
    <row r="47" spans="7:11" ht="15" customHeight="1" x14ac:dyDescent="0.4">
      <c r="G47" s="469"/>
      <c r="H47" s="48">
        <v>33</v>
      </c>
      <c r="I47" s="47">
        <f t="shared" si="1"/>
        <v>4656000</v>
      </c>
      <c r="J47" s="46"/>
      <c r="K47" s="45"/>
    </row>
    <row r="48" spans="7:11" ht="15" customHeight="1" x14ac:dyDescent="0.4">
      <c r="G48" s="469"/>
      <c r="H48" s="48">
        <v>34</v>
      </c>
      <c r="I48" s="47">
        <f t="shared" si="1"/>
        <v>4682000</v>
      </c>
      <c r="J48" s="46"/>
      <c r="K48" s="45"/>
    </row>
    <row r="49" spans="7:11" ht="15" customHeight="1" x14ac:dyDescent="0.4">
      <c r="G49" s="469"/>
      <c r="H49" s="48">
        <v>35</v>
      </c>
      <c r="I49" s="47">
        <f t="shared" si="1"/>
        <v>4708000</v>
      </c>
      <c r="J49" s="46"/>
      <c r="K49" s="45"/>
    </row>
    <row r="50" spans="7:11" ht="15" customHeight="1" x14ac:dyDescent="0.4">
      <c r="G50" s="469" t="s">
        <v>75</v>
      </c>
      <c r="H50" s="48">
        <v>36</v>
      </c>
      <c r="I50" s="49">
        <f t="shared" ref="I50:I59" si="2">$I$10</f>
        <v>4734000</v>
      </c>
      <c r="J50" s="46"/>
      <c r="K50" s="45"/>
    </row>
    <row r="51" spans="7:11" ht="15" customHeight="1" x14ac:dyDescent="0.4">
      <c r="G51" s="469"/>
      <c r="H51" s="48">
        <v>37</v>
      </c>
      <c r="I51" s="49">
        <f t="shared" si="2"/>
        <v>4734000</v>
      </c>
      <c r="J51" s="46"/>
      <c r="K51" s="45"/>
    </row>
    <row r="52" spans="7:11" ht="15" customHeight="1" x14ac:dyDescent="0.4">
      <c r="G52" s="469"/>
      <c r="H52" s="48">
        <v>38</v>
      </c>
      <c r="I52" s="49">
        <f t="shared" si="2"/>
        <v>4734000</v>
      </c>
      <c r="J52" s="46"/>
      <c r="K52" s="45"/>
    </row>
    <row r="53" spans="7:11" ht="15" customHeight="1" x14ac:dyDescent="0.4">
      <c r="G53" s="469"/>
      <c r="H53" s="48">
        <v>39</v>
      </c>
      <c r="I53" s="49">
        <f t="shared" si="2"/>
        <v>4734000</v>
      </c>
      <c r="J53" s="46"/>
      <c r="K53" s="45"/>
    </row>
    <row r="54" spans="7:11" ht="15" customHeight="1" x14ac:dyDescent="0.4">
      <c r="G54" s="469"/>
      <c r="H54" s="48">
        <v>40</v>
      </c>
      <c r="I54" s="49">
        <f t="shared" si="2"/>
        <v>4734000</v>
      </c>
      <c r="J54" s="46"/>
      <c r="K54" s="45"/>
    </row>
    <row r="55" spans="7:11" ht="15" customHeight="1" x14ac:dyDescent="0.4">
      <c r="G55" s="469"/>
      <c r="H55" s="48">
        <v>41</v>
      </c>
      <c r="I55" s="49">
        <f t="shared" si="2"/>
        <v>4734000</v>
      </c>
      <c r="J55" s="46"/>
      <c r="K55" s="45"/>
    </row>
    <row r="56" spans="7:11" ht="15" customHeight="1" x14ac:dyDescent="0.4">
      <c r="G56" s="469"/>
      <c r="H56" s="48">
        <v>42</v>
      </c>
      <c r="I56" s="49">
        <f t="shared" si="2"/>
        <v>4734000</v>
      </c>
      <c r="J56" s="46"/>
      <c r="K56" s="45"/>
    </row>
    <row r="57" spans="7:11" ht="15" customHeight="1" x14ac:dyDescent="0.4">
      <c r="G57" s="469"/>
      <c r="H57" s="48">
        <v>43</v>
      </c>
      <c r="I57" s="49">
        <f t="shared" si="2"/>
        <v>4734000</v>
      </c>
      <c r="J57" s="46"/>
      <c r="K57" s="45"/>
    </row>
    <row r="58" spans="7:11" ht="15" customHeight="1" x14ac:dyDescent="0.4">
      <c r="G58" s="469"/>
      <c r="H58" s="48">
        <v>44</v>
      </c>
      <c r="I58" s="49">
        <f t="shared" si="2"/>
        <v>4734000</v>
      </c>
      <c r="J58" s="46"/>
      <c r="K58" s="45"/>
    </row>
    <row r="59" spans="7:11" ht="15" customHeight="1" x14ac:dyDescent="0.4">
      <c r="G59" s="469"/>
      <c r="H59" s="48">
        <v>45</v>
      </c>
      <c r="I59" s="49">
        <f t="shared" si="2"/>
        <v>4734000</v>
      </c>
      <c r="J59" s="46"/>
      <c r="K59" s="45"/>
    </row>
    <row r="60" spans="7:11" ht="15" customHeight="1" x14ac:dyDescent="0.4">
      <c r="G60" s="469" t="s">
        <v>74</v>
      </c>
      <c r="H60" s="48">
        <v>46</v>
      </c>
      <c r="I60" s="47">
        <f t="shared" ref="I60:I84" si="3">$I$11-(H60-45)*$K$11</f>
        <v>4665000</v>
      </c>
      <c r="J60" s="46"/>
      <c r="K60" s="45"/>
    </row>
    <row r="61" spans="7:11" ht="15" customHeight="1" x14ac:dyDescent="0.4">
      <c r="G61" s="469"/>
      <c r="H61" s="48">
        <v>47</v>
      </c>
      <c r="I61" s="47">
        <f t="shared" si="3"/>
        <v>4596000</v>
      </c>
      <c r="J61" s="46"/>
      <c r="K61" s="45"/>
    </row>
    <row r="62" spans="7:11" ht="15" customHeight="1" x14ac:dyDescent="0.4">
      <c r="G62" s="469"/>
      <c r="H62" s="48">
        <v>48</v>
      </c>
      <c r="I62" s="47">
        <f t="shared" si="3"/>
        <v>4527000</v>
      </c>
      <c r="J62" s="46"/>
      <c r="K62" s="45"/>
    </row>
    <row r="63" spans="7:11" ht="15" customHeight="1" x14ac:dyDescent="0.4">
      <c r="G63" s="469"/>
      <c r="H63" s="48">
        <v>49</v>
      </c>
      <c r="I63" s="47">
        <f t="shared" si="3"/>
        <v>4458000</v>
      </c>
      <c r="J63" s="46"/>
      <c r="K63" s="45"/>
    </row>
    <row r="64" spans="7:11" ht="15" customHeight="1" x14ac:dyDescent="0.4">
      <c r="G64" s="469"/>
      <c r="H64" s="48">
        <v>50</v>
      </c>
      <c r="I64" s="47">
        <f t="shared" si="3"/>
        <v>4389000</v>
      </c>
      <c r="J64" s="46"/>
      <c r="K64" s="45"/>
    </row>
    <row r="65" spans="7:11" ht="15" customHeight="1" x14ac:dyDescent="0.4">
      <c r="G65" s="469"/>
      <c r="H65" s="48">
        <v>51</v>
      </c>
      <c r="I65" s="47">
        <f t="shared" si="3"/>
        <v>4320000</v>
      </c>
      <c r="J65" s="46"/>
      <c r="K65" s="45"/>
    </row>
    <row r="66" spans="7:11" ht="15" customHeight="1" x14ac:dyDescent="0.4">
      <c r="G66" s="469"/>
      <c r="H66" s="48">
        <v>52</v>
      </c>
      <c r="I66" s="47">
        <f t="shared" si="3"/>
        <v>4251000</v>
      </c>
      <c r="J66" s="46"/>
      <c r="K66" s="45"/>
    </row>
    <row r="67" spans="7:11" ht="15" customHeight="1" x14ac:dyDescent="0.4">
      <c r="G67" s="469"/>
      <c r="H67" s="48">
        <v>53</v>
      </c>
      <c r="I67" s="47">
        <f t="shared" si="3"/>
        <v>4182000</v>
      </c>
      <c r="J67" s="46"/>
      <c r="K67" s="45"/>
    </row>
    <row r="68" spans="7:11" ht="15" customHeight="1" x14ac:dyDescent="0.4">
      <c r="G68" s="469"/>
      <c r="H68" s="48">
        <v>54</v>
      </c>
      <c r="I68" s="47">
        <f t="shared" si="3"/>
        <v>4113000</v>
      </c>
      <c r="J68" s="46"/>
      <c r="K68" s="45"/>
    </row>
    <row r="69" spans="7:11" ht="15" customHeight="1" x14ac:dyDescent="0.4">
      <c r="G69" s="469"/>
      <c r="H69" s="48">
        <v>55</v>
      </c>
      <c r="I69" s="47">
        <f t="shared" si="3"/>
        <v>4044000</v>
      </c>
      <c r="J69" s="46"/>
      <c r="K69" s="45"/>
    </row>
    <row r="70" spans="7:11" ht="15" customHeight="1" x14ac:dyDescent="0.4">
      <c r="G70" s="469"/>
      <c r="H70" s="48">
        <v>56</v>
      </c>
      <c r="I70" s="47">
        <f t="shared" si="3"/>
        <v>3975000</v>
      </c>
      <c r="J70" s="46"/>
      <c r="K70" s="45"/>
    </row>
    <row r="71" spans="7:11" ht="15" customHeight="1" x14ac:dyDescent="0.4">
      <c r="G71" s="469"/>
      <c r="H71" s="48">
        <v>57</v>
      </c>
      <c r="I71" s="47">
        <f t="shared" si="3"/>
        <v>3906000</v>
      </c>
      <c r="J71" s="46"/>
      <c r="K71" s="45"/>
    </row>
    <row r="72" spans="7:11" ht="15" customHeight="1" x14ac:dyDescent="0.4">
      <c r="G72" s="469"/>
      <c r="H72" s="48">
        <v>58</v>
      </c>
      <c r="I72" s="47">
        <f t="shared" si="3"/>
        <v>3837000</v>
      </c>
      <c r="J72" s="46"/>
      <c r="K72" s="45"/>
    </row>
    <row r="73" spans="7:11" ht="15" customHeight="1" x14ac:dyDescent="0.4">
      <c r="G73" s="469"/>
      <c r="H73" s="48">
        <v>59</v>
      </c>
      <c r="I73" s="47">
        <f t="shared" si="3"/>
        <v>3768000</v>
      </c>
      <c r="J73" s="46"/>
      <c r="K73" s="45"/>
    </row>
    <row r="74" spans="7:11" ht="15" customHeight="1" x14ac:dyDescent="0.4">
      <c r="G74" s="469"/>
      <c r="H74" s="48">
        <v>60</v>
      </c>
      <c r="I74" s="47">
        <f t="shared" si="3"/>
        <v>3699000</v>
      </c>
      <c r="J74" s="46"/>
      <c r="K74" s="45"/>
    </row>
    <row r="75" spans="7:11" ht="15" customHeight="1" x14ac:dyDescent="0.4">
      <c r="G75" s="469"/>
      <c r="H75" s="48">
        <v>61</v>
      </c>
      <c r="I75" s="47">
        <f t="shared" si="3"/>
        <v>3630000</v>
      </c>
      <c r="J75" s="46"/>
      <c r="K75" s="45"/>
    </row>
    <row r="76" spans="7:11" ht="15" customHeight="1" x14ac:dyDescent="0.4">
      <c r="G76" s="469"/>
      <c r="H76" s="48">
        <v>62</v>
      </c>
      <c r="I76" s="47">
        <f t="shared" si="3"/>
        <v>3561000</v>
      </c>
      <c r="J76" s="46"/>
      <c r="K76" s="45"/>
    </row>
    <row r="77" spans="7:11" ht="15" customHeight="1" x14ac:dyDescent="0.4">
      <c r="G77" s="469"/>
      <c r="H77" s="48">
        <v>63</v>
      </c>
      <c r="I77" s="47">
        <f t="shared" si="3"/>
        <v>3492000</v>
      </c>
      <c r="J77" s="46"/>
      <c r="K77" s="45"/>
    </row>
    <row r="78" spans="7:11" ht="15" customHeight="1" x14ac:dyDescent="0.4">
      <c r="G78" s="469"/>
      <c r="H78" s="48">
        <v>64</v>
      </c>
      <c r="I78" s="47">
        <f t="shared" si="3"/>
        <v>3423000</v>
      </c>
      <c r="J78" s="46"/>
      <c r="K78" s="45"/>
    </row>
    <row r="79" spans="7:11" ht="15" customHeight="1" x14ac:dyDescent="0.4">
      <c r="G79" s="469"/>
      <c r="H79" s="48">
        <v>65</v>
      </c>
      <c r="I79" s="47">
        <f t="shared" si="3"/>
        <v>3354000</v>
      </c>
      <c r="J79" s="46"/>
      <c r="K79" s="45"/>
    </row>
    <row r="80" spans="7:11" ht="15" customHeight="1" x14ac:dyDescent="0.4">
      <c r="G80" s="469"/>
      <c r="H80" s="48">
        <v>66</v>
      </c>
      <c r="I80" s="47">
        <f t="shared" si="3"/>
        <v>3285000</v>
      </c>
      <c r="J80" s="46"/>
      <c r="K80" s="45"/>
    </row>
    <row r="81" spans="7:11" ht="15" customHeight="1" x14ac:dyDescent="0.4">
      <c r="G81" s="469"/>
      <c r="H81" s="48">
        <v>67</v>
      </c>
      <c r="I81" s="47">
        <f t="shared" si="3"/>
        <v>3216000</v>
      </c>
      <c r="J81" s="46"/>
      <c r="K81" s="45"/>
    </row>
    <row r="82" spans="7:11" ht="15" customHeight="1" x14ac:dyDescent="0.4">
      <c r="G82" s="469"/>
      <c r="H82" s="48">
        <v>68</v>
      </c>
      <c r="I82" s="47">
        <f t="shared" si="3"/>
        <v>3147000</v>
      </c>
      <c r="J82" s="46"/>
      <c r="K82" s="45"/>
    </row>
    <row r="83" spans="7:11" ht="15" customHeight="1" x14ac:dyDescent="0.4">
      <c r="G83" s="469"/>
      <c r="H83" s="48">
        <v>69</v>
      </c>
      <c r="I83" s="47">
        <f t="shared" si="3"/>
        <v>3078000</v>
      </c>
      <c r="J83" s="46"/>
      <c r="K83" s="45"/>
    </row>
    <row r="84" spans="7:11" ht="15" customHeight="1" x14ac:dyDescent="0.4">
      <c r="G84" s="470"/>
      <c r="H84" s="44">
        <v>70</v>
      </c>
      <c r="I84" s="43">
        <f t="shared" si="3"/>
        <v>3009000</v>
      </c>
      <c r="J84" s="42"/>
      <c r="K84" s="41"/>
    </row>
  </sheetData>
  <sheetProtection password="CC3D" sheet="1" objects="1" scenarios="1"/>
  <mergeCells count="6">
    <mergeCell ref="G50:G59"/>
    <mergeCell ref="G60:G84"/>
    <mergeCell ref="G14:G33"/>
    <mergeCell ref="G34:G49"/>
    <mergeCell ref="B1:C2"/>
    <mergeCell ref="D1:D2"/>
  </mergeCells>
  <phoneticPr fontId="4"/>
  <pageMargins left="0.7" right="0.7" top="0.75" bottom="0.75" header="0.3" footer="0.3"/>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BD3"/>
  <sheetViews>
    <sheetView workbookViewId="0"/>
  </sheetViews>
  <sheetFormatPr defaultRowHeight="18.75" x14ac:dyDescent="0.4"/>
  <cols>
    <col min="1" max="1" width="3.625" customWidth="1"/>
    <col min="2" max="44" width="9.125" customWidth="1"/>
    <col min="45" max="45" width="9.375" bestFit="1" customWidth="1"/>
    <col min="46" max="49" width="9.375" customWidth="1"/>
    <col min="50" max="56" width="9.375" bestFit="1" customWidth="1"/>
  </cols>
  <sheetData>
    <row r="2" spans="2:56" s="206" customFormat="1" ht="130.5" customHeight="1" x14ac:dyDescent="0.4">
      <c r="B2" s="215" t="s">
        <v>396</v>
      </c>
      <c r="C2" s="216" t="s">
        <v>397</v>
      </c>
      <c r="D2" s="215" t="s">
        <v>398</v>
      </c>
      <c r="E2" s="215" t="s">
        <v>414</v>
      </c>
      <c r="F2" s="215" t="s">
        <v>415</v>
      </c>
      <c r="G2" s="216" t="s">
        <v>399</v>
      </c>
      <c r="H2" s="216" t="s">
        <v>0</v>
      </c>
      <c r="I2" s="216" t="s">
        <v>400</v>
      </c>
      <c r="J2" s="216" t="s">
        <v>401</v>
      </c>
      <c r="K2" s="216" t="s">
        <v>402</v>
      </c>
      <c r="L2" s="216" t="s">
        <v>403</v>
      </c>
      <c r="M2" s="216" t="s">
        <v>404</v>
      </c>
      <c r="N2" s="217" t="s">
        <v>405</v>
      </c>
      <c r="O2" s="221" t="s">
        <v>416</v>
      </c>
      <c r="P2" s="221" t="s">
        <v>427</v>
      </c>
      <c r="Q2" s="221" t="s">
        <v>428</v>
      </c>
      <c r="R2" s="221" t="s">
        <v>429</v>
      </c>
      <c r="S2" s="221" t="s">
        <v>430</v>
      </c>
      <c r="T2" s="221" t="s">
        <v>431</v>
      </c>
      <c r="U2" s="221" t="s">
        <v>432</v>
      </c>
      <c r="V2" s="218" t="s">
        <v>406</v>
      </c>
      <c r="W2" s="219" t="s">
        <v>407</v>
      </c>
      <c r="X2" s="219" t="s">
        <v>408</v>
      </c>
      <c r="Y2" s="219" t="s">
        <v>409</v>
      </c>
      <c r="Z2" s="219" t="s">
        <v>420</v>
      </c>
      <c r="AA2" s="219" t="s">
        <v>410</v>
      </c>
      <c r="AB2" s="219" t="s">
        <v>440</v>
      </c>
      <c r="AC2" s="219" t="s">
        <v>441</v>
      </c>
      <c r="AD2" s="219" t="s">
        <v>442</v>
      </c>
      <c r="AE2" s="219" t="s">
        <v>443</v>
      </c>
      <c r="AF2" s="219" t="s">
        <v>411</v>
      </c>
      <c r="AG2" s="219" t="s">
        <v>417</v>
      </c>
      <c r="AH2" s="219" t="s">
        <v>419</v>
      </c>
      <c r="AI2" s="219" t="s">
        <v>418</v>
      </c>
      <c r="AJ2" s="219" t="s">
        <v>439</v>
      </c>
      <c r="AK2" s="219" t="s">
        <v>412</v>
      </c>
      <c r="AL2" s="216" t="s">
        <v>413</v>
      </c>
      <c r="AM2" s="216" t="s">
        <v>421</v>
      </c>
      <c r="AN2" s="216" t="s">
        <v>422</v>
      </c>
      <c r="AO2" s="216" t="s">
        <v>423</v>
      </c>
      <c r="AP2" s="216" t="s">
        <v>424</v>
      </c>
      <c r="AQ2" s="216" t="s">
        <v>425</v>
      </c>
      <c r="AR2" s="216" t="s">
        <v>426</v>
      </c>
      <c r="AS2" s="220" t="s">
        <v>433</v>
      </c>
      <c r="AT2" s="220" t="s">
        <v>435</v>
      </c>
      <c r="AU2" s="220" t="s">
        <v>436</v>
      </c>
      <c r="AV2" s="220" t="s">
        <v>437</v>
      </c>
      <c r="AW2" s="220" t="s">
        <v>437</v>
      </c>
      <c r="AX2" s="220" t="s">
        <v>391</v>
      </c>
      <c r="AY2" s="222" t="s">
        <v>478</v>
      </c>
      <c r="AZ2" s="222" t="s">
        <v>393</v>
      </c>
      <c r="BA2" s="222" t="s">
        <v>26</v>
      </c>
      <c r="BB2" s="222" t="s">
        <v>25</v>
      </c>
      <c r="BC2" s="222" t="s">
        <v>24</v>
      </c>
      <c r="BD2" s="222" t="s">
        <v>386</v>
      </c>
    </row>
    <row r="3" spans="2:56" x14ac:dyDescent="0.4">
      <c r="D3">
        <f>'１入力用シート（クラブの基本部分）'!D11</f>
        <v>0</v>
      </c>
      <c r="E3">
        <f>'【様式２】R6委託料算出表（入力用）'!AC2</f>
        <v>0</v>
      </c>
      <c r="F3">
        <f>'【様式２】R6委託料算出表（入力用）'!AF3</f>
        <v>0</v>
      </c>
      <c r="G3">
        <f>【様式１】R6事業計画書!C10</f>
        <v>0</v>
      </c>
      <c r="H3">
        <f>【様式１】R6事業計画書!F3</f>
        <v>0</v>
      </c>
      <c r="M3">
        <f>【様式１】R6事業計画書!F4</f>
        <v>0</v>
      </c>
      <c r="O3">
        <f>'【様式２】R6委託料算出表（入力用）'!AI7</f>
        <v>0</v>
      </c>
      <c r="P3">
        <f>'【様式２】R6委託料算出表（入力用）'!K7</f>
        <v>0</v>
      </c>
      <c r="Q3">
        <f>'【様式２】R6委託料算出表（入力用）'!O7</f>
        <v>0</v>
      </c>
      <c r="R3">
        <f>'【様式２】R6委託料算出表（入力用）'!S7</f>
        <v>0</v>
      </c>
      <c r="S3">
        <f>'【様式２】R6委託料算出表（入力用）'!W7</f>
        <v>0</v>
      </c>
      <c r="T3">
        <f>'【様式２】R6委託料算出表（入力用）'!AA7</f>
        <v>0</v>
      </c>
      <c r="U3">
        <f>'【様式２】R6委託料算出表（入力用）'!AE7</f>
        <v>0</v>
      </c>
      <c r="V3">
        <f>【様式１】R6事業計画書!G11</f>
        <v>0</v>
      </c>
      <c r="X3" t="str">
        <f>CONCATENATE(【様式１】R6事業計画書!G16,"～",【様式１】R6事業計画書!G17)</f>
        <v>0～0</v>
      </c>
      <c r="Y3" t="str">
        <f>CONCATENATE(【様式１】R6事業計画書!G20,"～",【様式１】R6事業計画書!G21)</f>
        <v>0～0</v>
      </c>
      <c r="Z3" t="str">
        <f>CONCATENATE('１入力用シート（クラブの基本部分）'!D37,"～",'１入力用シート（クラブの基本部分）'!D38)</f>
        <v>～</v>
      </c>
      <c r="AA3" t="str">
        <f>CONCATENATE(【様式１】R6事業計画書!E20,"～",【様式１】R6事業計画書!E21)</f>
        <v>0～0</v>
      </c>
      <c r="AB3">
        <f>'【様式３】R6年度　事業概要'!V5</f>
        <v>0</v>
      </c>
      <c r="AC3">
        <f>'【様式３】R6年度　事業概要'!V6</f>
        <v>0</v>
      </c>
      <c r="AD3">
        <f>'【様式３】R6年度　事業概要'!AH5</f>
        <v>0</v>
      </c>
      <c r="AE3">
        <f>'【様式３】R6年度　事業概要'!AH6</f>
        <v>0</v>
      </c>
      <c r="AF3" t="str">
        <f>CONCATENATE('１入力用シート（クラブの基本部分）'!D20,"～",'１入力用シート（クラブの基本部分）'!D23)</f>
        <v>～</v>
      </c>
      <c r="AG3" t="str">
        <f>CONCATENATE('１入力用シート（クラブの基本部分）'!D28,"～",'１入力用シート（クラブの基本部分）'!D31)</f>
        <v>～</v>
      </c>
      <c r="AH3" t="str">
        <f>CONCATENATE('１入力用シート（クラブの基本部分）'!D36,"～",'１入力用シート（クラブの基本部分）'!D39)</f>
        <v>～</v>
      </c>
      <c r="AI3" t="str">
        <f>CONCATENATE('１入力用シート（クラブの基本部分）'!D44,"～",'１入力用シート（クラブの基本部分）'!D47)</f>
        <v>～</v>
      </c>
      <c r="AJ3">
        <f>'２入力用シート（待機児童も含めた児童情報）'!J95</f>
        <v>0</v>
      </c>
      <c r="AK3" s="207" t="str">
        <f>'【様式３】R6年度　事業概要'!P28</f>
        <v/>
      </c>
      <c r="AM3">
        <f>'２入力用シート（待機児童も含めた児童情報）'!D94</f>
        <v>0</v>
      </c>
      <c r="AN3">
        <f>'２入力用シート（待機児童も含めた児童情報）'!E94</f>
        <v>0</v>
      </c>
      <c r="AO3">
        <f>'２入力用シート（待機児童も含めた児童情報）'!F94</f>
        <v>0</v>
      </c>
      <c r="AP3">
        <f>'２入力用シート（待機児童も含めた児童情報）'!G94</f>
        <v>0</v>
      </c>
      <c r="AQ3">
        <f>'２入力用シート（待機児童も含めた児童情報）'!H94</f>
        <v>0</v>
      </c>
      <c r="AR3">
        <f>'２入力用シート（待機児童も含めた児童情報）'!I94</f>
        <v>0</v>
      </c>
      <c r="AS3" t="e">
        <f>'【様式２】R6委託料算出表（入力用）'!J18</f>
        <v>#VALUE!</v>
      </c>
      <c r="AT3">
        <f>'【様式２】R6委託料算出表（入力用）'!T22</f>
        <v>0</v>
      </c>
      <c r="AU3" t="e">
        <f>'【様式２】R6委託料算出表（入力用）'!T23</f>
        <v>#VALUE!</v>
      </c>
      <c r="AV3" t="e">
        <f>'【様式２】R6委託料算出表（入力用）'!T26</f>
        <v>#VALUE!</v>
      </c>
      <c r="AW3">
        <f>'【様式２】R6委託料算出表（入力用）'!T33</f>
        <v>0</v>
      </c>
      <c r="AX3">
        <f>'【様式２】R6委託料算出表（入力用）'!T35</f>
        <v>0</v>
      </c>
      <c r="AY3">
        <f>'【様式２】R6委託料算出表（入力用）'!T36</f>
        <v>0</v>
      </c>
      <c r="AZ3">
        <f>'【様式２】R6委託料算出表（入力用）'!T37</f>
        <v>0</v>
      </c>
      <c r="BA3">
        <f>'【様式２】R6委託料算出表（入力用）'!T38</f>
        <v>0</v>
      </c>
      <c r="BB3">
        <f>'【様式２】R6委託料算出表（入力用）'!T39</f>
        <v>0</v>
      </c>
      <c r="BC3">
        <f>'【様式２】R6委託料算出表（入力用）'!T40</f>
        <v>0</v>
      </c>
      <c r="BD3">
        <f>'【様式２】R6委託料算出表（入力用）'!T41</f>
        <v>0</v>
      </c>
    </row>
  </sheetData>
  <sheetProtection password="CC3D" sheet="1" objects="1" scenarios="1"/>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79"/>
  <sheetViews>
    <sheetView workbookViewId="0"/>
  </sheetViews>
  <sheetFormatPr defaultRowHeight="18.75" x14ac:dyDescent="0.4"/>
  <cols>
    <col min="1" max="1" width="3.625" customWidth="1"/>
    <col min="2" max="2" width="29.875" customWidth="1"/>
    <col min="3" max="3" width="53.5" customWidth="1"/>
    <col min="4" max="4" width="24.5" customWidth="1"/>
    <col min="5" max="5" width="31.25" customWidth="1"/>
    <col min="8" max="8" width="19.375" customWidth="1"/>
    <col min="14" max="14" width="32.25" customWidth="1"/>
  </cols>
  <sheetData>
    <row r="1" spans="1:13" x14ac:dyDescent="0.4">
      <c r="A1" s="90"/>
      <c r="B1" s="90"/>
      <c r="C1" s="90"/>
      <c r="D1" s="165" t="s">
        <v>479</v>
      </c>
      <c r="E1" s="90"/>
      <c r="F1" s="90"/>
      <c r="G1" s="90"/>
      <c r="H1" s="90"/>
      <c r="I1" s="90"/>
      <c r="J1" s="90"/>
      <c r="K1" s="90"/>
      <c r="L1" s="90"/>
      <c r="M1" s="90"/>
    </row>
    <row r="2" spans="1:13" ht="30" x14ac:dyDescent="0.6">
      <c r="A2" s="90"/>
      <c r="B2" s="85" t="s">
        <v>146</v>
      </c>
      <c r="C2" s="85" t="s">
        <v>176</v>
      </c>
      <c r="D2" s="159" t="s">
        <v>177</v>
      </c>
      <c r="E2" s="247" t="s">
        <v>163</v>
      </c>
      <c r="J2" s="90"/>
      <c r="K2" s="90"/>
      <c r="L2" s="90"/>
      <c r="M2" s="90"/>
    </row>
    <row r="3" spans="1:13" ht="25.5" x14ac:dyDescent="0.5">
      <c r="A3" s="90"/>
      <c r="B3" t="s">
        <v>142</v>
      </c>
      <c r="C3" t="s">
        <v>160</v>
      </c>
      <c r="D3" s="182">
        <v>6</v>
      </c>
      <c r="J3" s="90"/>
      <c r="K3" s="90"/>
      <c r="L3" s="90"/>
      <c r="M3" s="90"/>
    </row>
    <row r="4" spans="1:13" ht="26.25" thickBot="1" x14ac:dyDescent="0.55000000000000004">
      <c r="A4" s="90"/>
      <c r="B4" t="s">
        <v>158</v>
      </c>
      <c r="C4" s="83" t="s">
        <v>159</v>
      </c>
      <c r="D4" s="183">
        <v>45383</v>
      </c>
      <c r="J4" s="90"/>
      <c r="K4" s="90"/>
      <c r="L4" s="90"/>
      <c r="M4" s="90"/>
    </row>
    <row r="5" spans="1:13" x14ac:dyDescent="0.4">
      <c r="A5" s="90"/>
      <c r="B5" t="s">
        <v>141</v>
      </c>
      <c r="C5" t="s">
        <v>147</v>
      </c>
      <c r="D5" s="191"/>
      <c r="E5" s="248" t="s">
        <v>169</v>
      </c>
      <c r="J5" s="90"/>
      <c r="K5" s="90"/>
      <c r="L5" s="90"/>
      <c r="M5" s="90"/>
    </row>
    <row r="6" spans="1:13" x14ac:dyDescent="0.4">
      <c r="A6" s="90"/>
      <c r="B6" t="s">
        <v>143</v>
      </c>
      <c r="C6" t="s">
        <v>148</v>
      </c>
      <c r="D6" s="192"/>
      <c r="E6" s="248" t="s">
        <v>164</v>
      </c>
      <c r="J6" s="90"/>
      <c r="K6" s="90"/>
      <c r="L6" s="90"/>
      <c r="M6" s="90"/>
    </row>
    <row r="7" spans="1:13" x14ac:dyDescent="0.4">
      <c r="A7" s="90"/>
      <c r="B7" t="s">
        <v>149</v>
      </c>
      <c r="C7" t="s">
        <v>165</v>
      </c>
      <c r="D7" s="192"/>
      <c r="E7" s="248" t="s">
        <v>217</v>
      </c>
      <c r="J7" s="90"/>
      <c r="K7" s="90"/>
      <c r="L7" s="90"/>
      <c r="M7" s="90"/>
    </row>
    <row r="8" spans="1:13" x14ac:dyDescent="0.4">
      <c r="A8" s="90"/>
      <c r="B8" t="s">
        <v>150</v>
      </c>
      <c r="C8" t="s">
        <v>170</v>
      </c>
      <c r="D8" s="192"/>
      <c r="E8" s="248" t="s">
        <v>166</v>
      </c>
      <c r="J8" s="90"/>
      <c r="K8" s="90"/>
      <c r="L8" s="90"/>
      <c r="M8" s="90"/>
    </row>
    <row r="9" spans="1:13" ht="19.5" thickBot="1" x14ac:dyDescent="0.45">
      <c r="A9" s="90"/>
      <c r="B9" t="s">
        <v>171</v>
      </c>
      <c r="C9" t="s">
        <v>172</v>
      </c>
      <c r="D9" s="193"/>
      <c r="E9" s="248" t="s">
        <v>173</v>
      </c>
      <c r="J9" s="90"/>
      <c r="K9" s="90"/>
      <c r="L9" s="90"/>
      <c r="M9" s="90"/>
    </row>
    <row r="10" spans="1:13" ht="19.5" thickBot="1" x14ac:dyDescent="0.45">
      <c r="A10" s="90"/>
      <c r="J10" s="90"/>
      <c r="K10" s="90"/>
      <c r="L10" s="90"/>
      <c r="M10" s="90"/>
    </row>
    <row r="11" spans="1:13" x14ac:dyDescent="0.4">
      <c r="A11" s="90"/>
      <c r="B11" t="s">
        <v>144</v>
      </c>
      <c r="C11" t="s">
        <v>167</v>
      </c>
      <c r="D11" s="191"/>
      <c r="E11" s="248" t="s">
        <v>190</v>
      </c>
      <c r="J11" s="90"/>
      <c r="K11" s="90"/>
      <c r="L11" s="90"/>
      <c r="M11" s="90"/>
    </row>
    <row r="12" spans="1:13" x14ac:dyDescent="0.4">
      <c r="A12" s="90"/>
      <c r="B12" t="s">
        <v>194</v>
      </c>
      <c r="C12" t="s">
        <v>480</v>
      </c>
      <c r="D12" s="192"/>
      <c r="E12" s="248" t="s">
        <v>195</v>
      </c>
      <c r="J12" s="90"/>
      <c r="K12" s="90"/>
      <c r="L12" s="90"/>
      <c r="M12" s="90"/>
    </row>
    <row r="13" spans="1:13" x14ac:dyDescent="0.4">
      <c r="A13" s="90"/>
      <c r="B13" t="s">
        <v>145</v>
      </c>
      <c r="C13" t="s">
        <v>168</v>
      </c>
      <c r="D13" s="192"/>
      <c r="E13" s="248" t="s">
        <v>169</v>
      </c>
      <c r="J13" s="90"/>
      <c r="K13" s="90"/>
      <c r="L13" s="90"/>
      <c r="M13" s="90"/>
    </row>
    <row r="14" spans="1:13" x14ac:dyDescent="0.4">
      <c r="A14" s="90"/>
      <c r="B14" t="s">
        <v>193</v>
      </c>
      <c r="C14" t="s">
        <v>319</v>
      </c>
      <c r="D14" s="192"/>
      <c r="E14" s="248" t="s">
        <v>481</v>
      </c>
      <c r="J14" s="90"/>
      <c r="K14" s="90"/>
      <c r="L14" s="90"/>
      <c r="M14" s="90"/>
    </row>
    <row r="15" spans="1:13" x14ac:dyDescent="0.4">
      <c r="A15" s="90"/>
      <c r="B15" t="s">
        <v>237</v>
      </c>
      <c r="C15" t="s">
        <v>239</v>
      </c>
      <c r="D15" s="192"/>
      <c r="E15" s="248" t="s">
        <v>238</v>
      </c>
      <c r="J15" s="90"/>
      <c r="K15" s="90"/>
      <c r="L15" s="90"/>
      <c r="M15" s="90"/>
    </row>
    <row r="16" spans="1:13" ht="19.5" thickBot="1" x14ac:dyDescent="0.45">
      <c r="A16" s="90"/>
      <c r="B16" t="s">
        <v>339</v>
      </c>
      <c r="C16" t="s">
        <v>529</v>
      </c>
      <c r="D16" s="193"/>
      <c r="E16" s="248" t="s">
        <v>340</v>
      </c>
      <c r="J16" s="90"/>
      <c r="K16" s="90"/>
      <c r="L16" s="90"/>
      <c r="M16" s="90"/>
    </row>
    <row r="17" spans="1:17" x14ac:dyDescent="0.4">
      <c r="A17" s="90"/>
      <c r="J17" s="90"/>
      <c r="K17" s="90"/>
      <c r="L17" s="90"/>
      <c r="M17" s="90"/>
    </row>
    <row r="18" spans="1:17" ht="19.5" thickBot="1" x14ac:dyDescent="0.45">
      <c r="A18" s="90"/>
      <c r="B18" s="86" t="s">
        <v>153</v>
      </c>
      <c r="C18" s="105" t="s">
        <v>189</v>
      </c>
      <c r="J18" s="90"/>
      <c r="K18" s="90"/>
      <c r="L18" s="90"/>
      <c r="M18" s="90"/>
      <c r="O18" s="90" t="s">
        <v>376</v>
      </c>
      <c r="P18" s="90"/>
      <c r="Q18" s="90"/>
    </row>
    <row r="19" spans="1:17" x14ac:dyDescent="0.4">
      <c r="A19" s="90"/>
      <c r="B19" t="s">
        <v>155</v>
      </c>
      <c r="C19" t="s">
        <v>215</v>
      </c>
      <c r="D19" s="194"/>
      <c r="E19" s="248" t="s">
        <v>378</v>
      </c>
      <c r="J19" s="90"/>
      <c r="K19" s="90"/>
      <c r="L19" s="90"/>
      <c r="M19" s="90"/>
      <c r="O19" s="90" t="str">
        <f>IF(LEFT(D21,2)&gt;12,LEFT(D21,2),"")</f>
        <v/>
      </c>
      <c r="P19" s="90" t="str">
        <f>IF(LEFT(D21,2)&gt;12,RIGHT(D21,2),"")</f>
        <v/>
      </c>
      <c r="Q19" s="90"/>
    </row>
    <row r="20" spans="1:17" x14ac:dyDescent="0.4">
      <c r="A20" s="90"/>
      <c r="B20" t="s">
        <v>155</v>
      </c>
      <c r="C20" t="s">
        <v>161</v>
      </c>
      <c r="D20" s="195"/>
      <c r="E20" s="249" t="s">
        <v>377</v>
      </c>
      <c r="J20" s="90"/>
      <c r="K20" s="90"/>
      <c r="L20" s="90"/>
      <c r="M20" s="90"/>
      <c r="O20" s="90">
        <v>12</v>
      </c>
      <c r="P20" s="90">
        <v>0</v>
      </c>
      <c r="Q20" s="90"/>
    </row>
    <row r="21" spans="1:17" x14ac:dyDescent="0.4">
      <c r="A21" s="90"/>
      <c r="C21" t="s">
        <v>224</v>
      </c>
      <c r="D21" s="195"/>
      <c r="E21" s="249" t="s">
        <v>375</v>
      </c>
      <c r="J21" s="90"/>
      <c r="K21" s="90"/>
      <c r="L21" s="90"/>
      <c r="M21" s="90"/>
      <c r="N21" s="176"/>
      <c r="O21" s="90" t="e">
        <f>IF(O19&lt;12,0,IF(ROUNDDOWN((O20+P20/60)-(O19+P19/60),2)&lt;=0,0,IF(O19="","",ROUNDDOWN((O20+P20/60)-(O19+P19/60),2))))</f>
        <v>#VALUE!</v>
      </c>
      <c r="P21" s="90"/>
      <c r="Q21" s="90"/>
    </row>
    <row r="22" spans="1:17" x14ac:dyDescent="0.4">
      <c r="A22" s="90"/>
      <c r="C22" t="s">
        <v>225</v>
      </c>
      <c r="D22" s="195"/>
      <c r="E22" s="249" t="s">
        <v>482</v>
      </c>
      <c r="F22" s="177"/>
      <c r="J22" s="90"/>
      <c r="K22" s="90"/>
      <c r="L22" s="90"/>
      <c r="M22" s="90"/>
      <c r="N22" s="178"/>
      <c r="O22" s="176"/>
    </row>
    <row r="23" spans="1:17" ht="19.5" thickBot="1" x14ac:dyDescent="0.45">
      <c r="A23" s="90"/>
      <c r="C23" t="s">
        <v>162</v>
      </c>
      <c r="D23" s="196"/>
      <c r="E23" s="249" t="s">
        <v>220</v>
      </c>
      <c r="J23" s="90"/>
      <c r="K23" s="90"/>
      <c r="L23" s="90"/>
      <c r="M23" s="90"/>
      <c r="N23" s="177"/>
    </row>
    <row r="24" spans="1:17" x14ac:dyDescent="0.4">
      <c r="A24" s="90"/>
      <c r="C24" t="s">
        <v>226</v>
      </c>
      <c r="D24" s="160" t="str">
        <f>IF(D19="","",D22-D21)</f>
        <v/>
      </c>
      <c r="E24" s="97"/>
      <c r="F24" s="179"/>
      <c r="G24" s="175"/>
      <c r="H24" s="176"/>
      <c r="J24" s="90"/>
      <c r="K24" s="90"/>
      <c r="L24" s="90"/>
      <c r="M24" s="90"/>
      <c r="N24" s="178"/>
    </row>
    <row r="25" spans="1:17" x14ac:dyDescent="0.4">
      <c r="A25" s="90"/>
      <c r="J25" s="90"/>
      <c r="K25" s="90"/>
      <c r="L25" s="90"/>
      <c r="M25" s="90"/>
    </row>
    <row r="26" spans="1:17" ht="19.5" thickBot="1" x14ac:dyDescent="0.45">
      <c r="A26" s="90"/>
      <c r="B26" s="86" t="s">
        <v>154</v>
      </c>
      <c r="C26" s="105" t="s">
        <v>188</v>
      </c>
      <c r="J26" s="90"/>
      <c r="K26" s="90"/>
      <c r="L26" s="90"/>
      <c r="M26" s="90"/>
    </row>
    <row r="27" spans="1:17" x14ac:dyDescent="0.4">
      <c r="A27" s="90"/>
      <c r="B27" t="s">
        <v>156</v>
      </c>
      <c r="C27" t="s">
        <v>215</v>
      </c>
      <c r="D27" s="194"/>
      <c r="E27" s="248" t="s">
        <v>379</v>
      </c>
      <c r="J27" s="90"/>
      <c r="K27" s="90"/>
      <c r="L27" s="90"/>
      <c r="M27" s="90"/>
    </row>
    <row r="28" spans="1:17" x14ac:dyDescent="0.4">
      <c r="A28" s="90"/>
      <c r="C28" t="s">
        <v>161</v>
      </c>
      <c r="D28" s="195"/>
      <c r="E28" s="249" t="s">
        <v>219</v>
      </c>
      <c r="J28" s="90"/>
      <c r="K28" s="90"/>
      <c r="L28" s="90"/>
      <c r="M28" s="90"/>
    </row>
    <row r="29" spans="1:17" x14ac:dyDescent="0.4">
      <c r="A29" s="90"/>
      <c r="C29" t="s">
        <v>224</v>
      </c>
      <c r="D29" s="195"/>
      <c r="E29" s="249" t="s">
        <v>218</v>
      </c>
      <c r="J29" s="90"/>
      <c r="K29" s="90"/>
      <c r="L29" s="90"/>
      <c r="M29" s="90"/>
    </row>
    <row r="30" spans="1:17" x14ac:dyDescent="0.4">
      <c r="A30" s="90"/>
      <c r="C30" t="s">
        <v>225</v>
      </c>
      <c r="D30" s="195"/>
      <c r="E30" s="249" t="s">
        <v>216</v>
      </c>
      <c r="J30" s="90"/>
      <c r="K30" s="90"/>
      <c r="L30" s="90"/>
      <c r="M30" s="90"/>
    </row>
    <row r="31" spans="1:17" ht="19.5" thickBot="1" x14ac:dyDescent="0.45">
      <c r="A31" s="90"/>
      <c r="C31" t="s">
        <v>162</v>
      </c>
      <c r="D31" s="196"/>
      <c r="E31" s="249" t="s">
        <v>220</v>
      </c>
      <c r="J31" s="90"/>
      <c r="K31" s="90"/>
      <c r="L31" s="90"/>
      <c r="M31" s="90"/>
    </row>
    <row r="32" spans="1:17" x14ac:dyDescent="0.4">
      <c r="A32" s="90"/>
      <c r="C32" t="s">
        <v>226</v>
      </c>
      <c r="D32" s="160" t="str">
        <f>IF(D27="","",D30-D29)</f>
        <v/>
      </c>
      <c r="J32" s="90"/>
      <c r="K32" s="90"/>
      <c r="L32" s="90"/>
      <c r="M32" s="90"/>
    </row>
    <row r="33" spans="1:13" x14ac:dyDescent="0.4">
      <c r="A33" s="90"/>
      <c r="J33" s="90"/>
      <c r="K33" s="90"/>
      <c r="L33" s="90"/>
      <c r="M33" s="90"/>
    </row>
    <row r="34" spans="1:13" ht="19.5" thickBot="1" x14ac:dyDescent="0.45">
      <c r="A34" s="90"/>
      <c r="B34" s="86" t="s">
        <v>151</v>
      </c>
      <c r="C34" s="105" t="s">
        <v>187</v>
      </c>
      <c r="J34" s="90"/>
      <c r="K34" s="90"/>
      <c r="L34" s="90"/>
      <c r="M34" s="90"/>
    </row>
    <row r="35" spans="1:13" x14ac:dyDescent="0.4">
      <c r="A35" s="90"/>
      <c r="B35" t="s">
        <v>156</v>
      </c>
      <c r="C35" t="s">
        <v>215</v>
      </c>
      <c r="D35" s="194">
        <v>0</v>
      </c>
      <c r="E35" s="248" t="s">
        <v>379</v>
      </c>
      <c r="J35" s="90"/>
      <c r="K35" s="90"/>
      <c r="L35" s="90"/>
      <c r="M35" s="90"/>
    </row>
    <row r="36" spans="1:13" x14ac:dyDescent="0.4">
      <c r="A36" s="90"/>
      <c r="C36" t="s">
        <v>161</v>
      </c>
      <c r="D36" s="195"/>
      <c r="E36" s="249" t="s">
        <v>218</v>
      </c>
      <c r="J36" s="90"/>
      <c r="K36" s="90"/>
      <c r="L36" s="90"/>
      <c r="M36" s="90"/>
    </row>
    <row r="37" spans="1:13" x14ac:dyDescent="0.4">
      <c r="A37" s="90"/>
      <c r="C37" t="s">
        <v>224</v>
      </c>
      <c r="D37" s="195"/>
      <c r="E37" s="249" t="s">
        <v>483</v>
      </c>
      <c r="J37" s="90"/>
      <c r="K37" s="90"/>
      <c r="L37" s="90"/>
      <c r="M37" s="90"/>
    </row>
    <row r="38" spans="1:13" x14ac:dyDescent="0.4">
      <c r="A38" s="90"/>
      <c r="C38" t="s">
        <v>225</v>
      </c>
      <c r="D38" s="195"/>
      <c r="E38" s="249" t="s">
        <v>484</v>
      </c>
      <c r="J38" s="90"/>
      <c r="K38" s="90"/>
      <c r="L38" s="90"/>
      <c r="M38" s="90"/>
    </row>
    <row r="39" spans="1:13" ht="19.5" thickBot="1" x14ac:dyDescent="0.45">
      <c r="A39" s="90"/>
      <c r="C39" t="s">
        <v>162</v>
      </c>
      <c r="D39" s="196"/>
      <c r="E39" s="249" t="s">
        <v>221</v>
      </c>
      <c r="J39" s="90"/>
      <c r="K39" s="90"/>
      <c r="L39" s="90"/>
      <c r="M39" s="90"/>
    </row>
    <row r="40" spans="1:13" x14ac:dyDescent="0.4">
      <c r="A40" s="90"/>
      <c r="C40" t="s">
        <v>226</v>
      </c>
      <c r="D40" s="160">
        <f>IF(D35="","",D38-D37)</f>
        <v>0</v>
      </c>
      <c r="J40" s="90"/>
      <c r="K40" s="90"/>
      <c r="L40" s="90"/>
      <c r="M40" s="90"/>
    </row>
    <row r="41" spans="1:13" x14ac:dyDescent="0.4">
      <c r="A41" s="90"/>
      <c r="J41" s="90"/>
      <c r="K41" s="90"/>
      <c r="L41" s="90"/>
      <c r="M41" s="90"/>
    </row>
    <row r="42" spans="1:13" ht="19.5" thickBot="1" x14ac:dyDescent="0.45">
      <c r="A42" s="90"/>
      <c r="B42" s="86" t="s">
        <v>152</v>
      </c>
      <c r="C42" s="105" t="s">
        <v>186</v>
      </c>
      <c r="J42" s="90"/>
      <c r="K42" s="90"/>
      <c r="L42" s="90"/>
      <c r="M42" s="90"/>
    </row>
    <row r="43" spans="1:13" x14ac:dyDescent="0.4">
      <c r="A43" s="90"/>
      <c r="B43" t="s">
        <v>156</v>
      </c>
      <c r="C43" t="s">
        <v>215</v>
      </c>
      <c r="D43" s="197"/>
      <c r="E43" s="248" t="s">
        <v>379</v>
      </c>
      <c r="J43" s="90"/>
      <c r="K43" s="90"/>
      <c r="L43" s="90"/>
      <c r="M43" s="90"/>
    </row>
    <row r="44" spans="1:13" x14ac:dyDescent="0.4">
      <c r="A44" s="90"/>
      <c r="C44" t="s">
        <v>161</v>
      </c>
      <c r="D44" s="195"/>
      <c r="E44" s="249" t="s">
        <v>485</v>
      </c>
      <c r="J44" s="90"/>
      <c r="K44" s="90"/>
      <c r="L44" s="90"/>
      <c r="M44" s="90"/>
    </row>
    <row r="45" spans="1:13" x14ac:dyDescent="0.4">
      <c r="A45" s="90"/>
      <c r="C45" t="s">
        <v>224</v>
      </c>
      <c r="D45" s="195"/>
      <c r="E45" s="249" t="s">
        <v>218</v>
      </c>
      <c r="J45" s="90"/>
      <c r="K45" s="90"/>
      <c r="L45" s="90"/>
      <c r="M45" s="90"/>
    </row>
    <row r="46" spans="1:13" x14ac:dyDescent="0.4">
      <c r="A46" s="90"/>
      <c r="C46" t="s">
        <v>225</v>
      </c>
      <c r="D46" s="195"/>
      <c r="E46" s="249" t="s">
        <v>216</v>
      </c>
      <c r="J46" s="90"/>
      <c r="K46" s="90"/>
      <c r="L46" s="90"/>
      <c r="M46" s="90"/>
    </row>
    <row r="47" spans="1:13" ht="19.5" thickBot="1" x14ac:dyDescent="0.45">
      <c r="A47" s="90"/>
      <c r="C47" t="s">
        <v>162</v>
      </c>
      <c r="D47" s="196"/>
      <c r="E47" s="249" t="s">
        <v>220</v>
      </c>
      <c r="J47" s="90"/>
      <c r="K47" s="90"/>
      <c r="L47" s="90"/>
      <c r="M47" s="90"/>
    </row>
    <row r="48" spans="1:13" x14ac:dyDescent="0.4">
      <c r="A48" s="90"/>
      <c r="C48" t="s">
        <v>226</v>
      </c>
      <c r="D48" s="160" t="str">
        <f>IF(D43="","",D46-D45)</f>
        <v/>
      </c>
      <c r="J48" s="90"/>
      <c r="K48" s="90"/>
      <c r="L48" s="90"/>
      <c r="M48" s="90"/>
    </row>
    <row r="49" spans="1:13" x14ac:dyDescent="0.4">
      <c r="A49" s="90"/>
      <c r="J49" s="90"/>
      <c r="K49" s="90"/>
      <c r="L49" s="90"/>
      <c r="M49" s="90"/>
    </row>
    <row r="50" spans="1:13" x14ac:dyDescent="0.4">
      <c r="A50" s="90"/>
      <c r="J50" s="90"/>
      <c r="K50" s="90"/>
      <c r="L50" s="90"/>
      <c r="M50" s="90"/>
    </row>
    <row r="51" spans="1:13" x14ac:dyDescent="0.4">
      <c r="A51" s="90"/>
      <c r="B51" t="s">
        <v>235</v>
      </c>
      <c r="J51" s="90"/>
      <c r="K51" s="90"/>
      <c r="L51" s="90"/>
      <c r="M51" s="90"/>
    </row>
    <row r="52" spans="1:13" x14ac:dyDescent="0.4">
      <c r="A52" s="90"/>
      <c r="B52" s="227" t="s">
        <v>180</v>
      </c>
      <c r="C52" s="227" t="s">
        <v>178</v>
      </c>
      <c r="D52" s="227" t="s">
        <v>179</v>
      </c>
      <c r="E52" s="227" t="s">
        <v>233</v>
      </c>
      <c r="J52" s="90"/>
      <c r="K52" s="90"/>
      <c r="L52" s="90"/>
      <c r="M52" s="90"/>
    </row>
    <row r="53" spans="1:13" ht="19.5" thickBot="1" x14ac:dyDescent="0.45">
      <c r="A53" s="90"/>
      <c r="B53" s="225" t="s">
        <v>487</v>
      </c>
      <c r="C53" s="225" t="s">
        <v>236</v>
      </c>
      <c r="D53" s="226">
        <v>2000</v>
      </c>
      <c r="E53" s="225" t="s">
        <v>232</v>
      </c>
      <c r="J53" s="90"/>
      <c r="K53" s="90"/>
      <c r="L53" s="90"/>
      <c r="M53" s="90"/>
    </row>
    <row r="54" spans="1:13" x14ac:dyDescent="0.4">
      <c r="A54" s="90"/>
      <c r="B54" s="228"/>
      <c r="C54" s="229"/>
      <c r="D54" s="230"/>
      <c r="E54" s="231"/>
      <c r="J54" s="90"/>
      <c r="K54" s="90"/>
      <c r="L54" s="90"/>
      <c r="M54" s="90"/>
    </row>
    <row r="55" spans="1:13" x14ac:dyDescent="0.4">
      <c r="A55" s="90"/>
      <c r="B55" s="232"/>
      <c r="C55" s="233"/>
      <c r="D55" s="234"/>
      <c r="E55" s="235"/>
      <c r="J55" s="90"/>
      <c r="K55" s="90"/>
      <c r="L55" s="90"/>
      <c r="M55" s="90"/>
    </row>
    <row r="56" spans="1:13" ht="19.5" thickBot="1" x14ac:dyDescent="0.45">
      <c r="A56" s="90"/>
      <c r="B56" s="236"/>
      <c r="C56" s="237"/>
      <c r="D56" s="238"/>
      <c r="E56" s="239"/>
      <c r="J56" s="90"/>
      <c r="K56" s="90"/>
      <c r="L56" s="90"/>
      <c r="M56" s="90"/>
    </row>
    <row r="57" spans="1:13" x14ac:dyDescent="0.4">
      <c r="A57" s="90"/>
      <c r="B57" s="86"/>
      <c r="C57" s="86"/>
      <c r="D57" s="86"/>
      <c r="E57" s="86"/>
      <c r="J57" s="90"/>
      <c r="K57" s="90"/>
      <c r="L57" s="90"/>
      <c r="M57" s="90"/>
    </row>
    <row r="58" spans="1:13" x14ac:dyDescent="0.4">
      <c r="A58" s="90"/>
      <c r="B58" s="86"/>
      <c r="C58" s="86"/>
      <c r="D58" s="86"/>
      <c r="E58" s="86"/>
      <c r="J58" s="90"/>
      <c r="K58" s="90"/>
      <c r="L58" s="90"/>
      <c r="M58" s="90"/>
    </row>
    <row r="59" spans="1:13" x14ac:dyDescent="0.4">
      <c r="A59" s="90"/>
      <c r="B59" t="s">
        <v>234</v>
      </c>
      <c r="J59" s="90"/>
      <c r="K59" s="90"/>
      <c r="L59" s="90"/>
      <c r="M59" s="90"/>
    </row>
    <row r="60" spans="1:13" ht="19.5" thickBot="1" x14ac:dyDescent="0.45">
      <c r="A60" s="90"/>
      <c r="B60" s="240" t="s">
        <v>181</v>
      </c>
      <c r="C60" s="240" t="s">
        <v>183</v>
      </c>
      <c r="D60" s="240" t="s">
        <v>184</v>
      </c>
      <c r="E60" s="240" t="s">
        <v>185</v>
      </c>
      <c r="J60" s="90"/>
      <c r="K60" s="90"/>
      <c r="L60" s="90"/>
      <c r="M60" s="90"/>
    </row>
    <row r="61" spans="1:13" ht="19.5" thickBot="1" x14ac:dyDescent="0.45">
      <c r="A61" s="90"/>
      <c r="B61" s="241" t="s">
        <v>182</v>
      </c>
      <c r="C61" s="229"/>
      <c r="D61" s="230"/>
      <c r="E61" s="231"/>
      <c r="J61" s="90"/>
      <c r="K61" s="90"/>
      <c r="L61" s="90"/>
      <c r="M61" s="90"/>
    </row>
    <row r="62" spans="1:13" x14ac:dyDescent="0.4">
      <c r="A62" s="90"/>
      <c r="B62" s="232"/>
      <c r="C62" s="233"/>
      <c r="D62" s="234"/>
      <c r="E62" s="235"/>
      <c r="J62" s="90"/>
      <c r="K62" s="90"/>
      <c r="L62" s="90"/>
      <c r="M62" s="90"/>
    </row>
    <row r="63" spans="1:13" ht="19.5" thickBot="1" x14ac:dyDescent="0.45">
      <c r="A63" s="90"/>
      <c r="B63" s="236"/>
      <c r="C63" s="237"/>
      <c r="D63" s="238"/>
      <c r="E63" s="239"/>
      <c r="J63" s="90"/>
      <c r="K63" s="90"/>
      <c r="L63" s="90"/>
      <c r="M63" s="90"/>
    </row>
    <row r="64" spans="1:13" x14ac:dyDescent="0.4">
      <c r="A64" s="90"/>
      <c r="J64" s="90"/>
      <c r="K64" s="90"/>
      <c r="L64" s="90"/>
      <c r="M64" s="90"/>
    </row>
    <row r="65" spans="1:13" x14ac:dyDescent="0.4">
      <c r="A65" s="90"/>
      <c r="B65" s="90"/>
      <c r="C65" s="90"/>
      <c r="D65" s="90"/>
      <c r="E65" s="90"/>
      <c r="F65" s="90"/>
      <c r="G65" s="90"/>
      <c r="H65" s="90"/>
      <c r="I65" s="90"/>
      <c r="J65" s="90"/>
      <c r="K65" s="90"/>
      <c r="L65" s="90"/>
      <c r="M65" s="90"/>
    </row>
    <row r="66" spans="1:13" x14ac:dyDescent="0.4">
      <c r="A66" s="90"/>
      <c r="B66" s="90"/>
      <c r="C66" s="90"/>
      <c r="D66" s="90"/>
      <c r="E66" s="90"/>
      <c r="F66" s="90"/>
      <c r="G66" s="90"/>
      <c r="H66" s="90"/>
      <c r="I66" s="90"/>
      <c r="J66" s="90"/>
      <c r="K66" s="90"/>
      <c r="L66" s="90"/>
      <c r="M66" s="90"/>
    </row>
    <row r="67" spans="1:13" x14ac:dyDescent="0.4">
      <c r="A67" s="90"/>
      <c r="B67" s="90"/>
      <c r="C67" s="90"/>
      <c r="D67" s="90"/>
      <c r="E67" s="90"/>
      <c r="F67" s="90"/>
      <c r="G67" s="90"/>
      <c r="H67" s="90"/>
      <c r="I67" s="90"/>
      <c r="J67" s="90"/>
      <c r="K67" s="90"/>
      <c r="L67" s="90"/>
      <c r="M67" s="90"/>
    </row>
    <row r="68" spans="1:13" x14ac:dyDescent="0.4">
      <c r="A68" s="90"/>
      <c r="B68" s="90"/>
      <c r="C68" s="90"/>
      <c r="D68" s="90"/>
      <c r="E68" s="90"/>
      <c r="F68" s="90"/>
      <c r="G68" s="90"/>
      <c r="H68" s="90"/>
      <c r="I68" s="90"/>
      <c r="J68" s="90"/>
      <c r="K68" s="90"/>
      <c r="L68" s="90"/>
      <c r="M68" s="90"/>
    </row>
    <row r="69" spans="1:13" x14ac:dyDescent="0.4">
      <c r="A69" s="90"/>
      <c r="B69" s="90"/>
      <c r="C69" s="90"/>
      <c r="D69" s="90"/>
      <c r="E69" s="90"/>
      <c r="F69" s="90"/>
      <c r="G69" s="90"/>
      <c r="H69" s="90"/>
      <c r="I69" s="90"/>
      <c r="J69" s="90"/>
      <c r="K69" s="90"/>
      <c r="L69" s="90"/>
      <c r="M69" s="90"/>
    </row>
    <row r="70" spans="1:13" x14ac:dyDescent="0.4">
      <c r="A70" s="90"/>
      <c r="B70" s="90"/>
      <c r="C70" s="90"/>
      <c r="D70" s="90"/>
      <c r="E70" s="90"/>
      <c r="F70" s="90"/>
      <c r="G70" s="90"/>
      <c r="H70" s="90"/>
      <c r="I70" s="90"/>
      <c r="J70" s="90"/>
      <c r="K70" s="90"/>
      <c r="L70" s="90"/>
      <c r="M70" s="90"/>
    </row>
    <row r="71" spans="1:13" x14ac:dyDescent="0.4">
      <c r="A71" s="90"/>
      <c r="B71" s="90"/>
      <c r="C71" s="90"/>
      <c r="D71" s="90"/>
      <c r="E71" s="90"/>
      <c r="F71" s="90"/>
      <c r="G71" s="90"/>
      <c r="H71" s="90"/>
      <c r="I71" s="90"/>
      <c r="J71" s="90"/>
      <c r="K71" s="90"/>
      <c r="L71" s="90"/>
      <c r="M71" s="90"/>
    </row>
    <row r="72" spans="1:13" x14ac:dyDescent="0.4">
      <c r="A72" s="90"/>
      <c r="B72" s="90"/>
      <c r="C72" s="90"/>
      <c r="D72" s="90"/>
      <c r="E72" s="90"/>
      <c r="F72" s="90"/>
      <c r="G72" s="90"/>
      <c r="H72" s="90"/>
      <c r="I72" s="90"/>
      <c r="J72" s="90"/>
      <c r="K72" s="90"/>
      <c r="L72" s="90"/>
      <c r="M72" s="90"/>
    </row>
    <row r="73" spans="1:13" x14ac:dyDescent="0.4">
      <c r="A73" s="90"/>
      <c r="B73" s="90"/>
      <c r="C73" s="90"/>
      <c r="D73" s="90"/>
      <c r="E73" s="90"/>
      <c r="F73" s="90"/>
      <c r="G73" s="90"/>
      <c r="H73" s="90"/>
      <c r="I73" s="90"/>
      <c r="J73" s="90"/>
      <c r="K73" s="90"/>
      <c r="L73" s="90"/>
      <c r="M73" s="90"/>
    </row>
    <row r="74" spans="1:13" x14ac:dyDescent="0.4">
      <c r="A74" s="90"/>
      <c r="B74" s="90"/>
      <c r="C74" s="90"/>
      <c r="D74" s="90"/>
      <c r="E74" s="90"/>
      <c r="F74" s="90"/>
      <c r="G74" s="90"/>
      <c r="H74" s="90"/>
      <c r="I74" s="90"/>
      <c r="J74" s="90"/>
      <c r="K74" s="90"/>
      <c r="L74" s="90"/>
      <c r="M74" s="90"/>
    </row>
    <row r="75" spans="1:13" x14ac:dyDescent="0.4">
      <c r="A75" s="90"/>
      <c r="B75" s="90"/>
      <c r="C75" s="90"/>
      <c r="D75" s="90"/>
      <c r="E75" s="90"/>
      <c r="F75" s="90"/>
      <c r="G75" s="90"/>
      <c r="H75" s="90"/>
      <c r="I75" s="90"/>
      <c r="J75" s="90"/>
      <c r="K75" s="90"/>
      <c r="L75" s="90"/>
      <c r="M75" s="90"/>
    </row>
    <row r="76" spans="1:13" x14ac:dyDescent="0.4">
      <c r="A76" s="90"/>
      <c r="B76" s="90"/>
      <c r="C76" s="90"/>
      <c r="D76" s="90"/>
      <c r="E76" s="90"/>
      <c r="F76" s="90"/>
      <c r="G76" s="90"/>
      <c r="H76" s="90"/>
      <c r="I76" s="90"/>
      <c r="J76" s="90"/>
      <c r="K76" s="90"/>
      <c r="L76" s="90"/>
      <c r="M76" s="90"/>
    </row>
    <row r="77" spans="1:13" x14ac:dyDescent="0.4">
      <c r="A77" s="90"/>
      <c r="B77" s="90"/>
      <c r="C77" s="90"/>
      <c r="D77" s="90"/>
      <c r="E77" s="90"/>
      <c r="F77" s="90"/>
      <c r="G77" s="90"/>
      <c r="H77" s="90"/>
      <c r="I77" s="90"/>
      <c r="J77" s="90"/>
      <c r="K77" s="90"/>
      <c r="L77" s="90"/>
      <c r="M77" s="90"/>
    </row>
    <row r="78" spans="1:13" x14ac:dyDescent="0.4">
      <c r="A78" s="90"/>
      <c r="B78" s="90"/>
      <c r="C78" s="90"/>
      <c r="D78" s="90"/>
      <c r="E78" s="90"/>
      <c r="F78" s="90"/>
      <c r="G78" s="90"/>
      <c r="H78" s="90"/>
      <c r="I78" s="90"/>
      <c r="J78" s="90"/>
      <c r="K78" s="90"/>
      <c r="L78" s="90"/>
      <c r="M78" s="90"/>
    </row>
    <row r="79" spans="1:13" x14ac:dyDescent="0.4">
      <c r="A79" s="90"/>
      <c r="B79" s="90"/>
      <c r="C79" s="90"/>
      <c r="D79" s="90"/>
      <c r="E79" s="90"/>
      <c r="F79" s="90"/>
      <c r="G79" s="90"/>
      <c r="H79" s="90"/>
      <c r="I79" s="90"/>
      <c r="J79" s="90"/>
      <c r="K79" s="90"/>
      <c r="L79" s="90"/>
      <c r="M79" s="90"/>
    </row>
  </sheetData>
  <phoneticPr fontId="4"/>
  <pageMargins left="0.7" right="0.7" top="0.75" bottom="0.75" header="0.3" footer="0.3"/>
  <pageSetup paperSize="9" scale="2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R97"/>
  <sheetViews>
    <sheetView workbookViewId="0"/>
  </sheetViews>
  <sheetFormatPr defaultRowHeight="18.75" x14ac:dyDescent="0.4"/>
  <cols>
    <col min="1" max="1" width="3.625" customWidth="1"/>
    <col min="2" max="2" width="11.875" customWidth="1"/>
    <col min="3" max="3" width="12.625" customWidth="1"/>
    <col min="4" max="4" width="13.375" customWidth="1"/>
    <col min="5" max="5" width="18.75" customWidth="1"/>
    <col min="6" max="6" width="23.5" customWidth="1"/>
    <col min="7" max="7" width="14.875" customWidth="1"/>
    <col min="8" max="8" width="18.25" customWidth="1"/>
    <col min="9" max="9" width="18.125" customWidth="1"/>
    <col min="10" max="10" width="10.125" customWidth="1"/>
    <col min="11" max="11" width="8.75" customWidth="1"/>
    <col min="12" max="12" width="14.75" customWidth="1"/>
    <col min="13" max="14" width="15.125" customWidth="1"/>
    <col min="15" max="15" width="20" customWidth="1"/>
    <col min="16" max="17" width="32.625" customWidth="1"/>
  </cols>
  <sheetData>
    <row r="2" spans="2:18" x14ac:dyDescent="0.4">
      <c r="B2" t="s">
        <v>241</v>
      </c>
    </row>
    <row r="3" spans="2:18" ht="96.75" customHeight="1" x14ac:dyDescent="0.4">
      <c r="B3" s="88"/>
      <c r="C3" s="88" t="s">
        <v>254</v>
      </c>
      <c r="D3" s="88" t="s">
        <v>157</v>
      </c>
      <c r="E3" s="88" t="s">
        <v>191</v>
      </c>
      <c r="F3" s="88" t="s">
        <v>192</v>
      </c>
      <c r="G3" s="88" t="s">
        <v>365</v>
      </c>
      <c r="H3" s="88" t="s">
        <v>366</v>
      </c>
      <c r="I3" s="88" t="s">
        <v>204</v>
      </c>
      <c r="J3" s="88" t="s">
        <v>227</v>
      </c>
      <c r="K3" s="88" t="s">
        <v>228</v>
      </c>
      <c r="L3" s="88" t="s">
        <v>346</v>
      </c>
      <c r="M3" s="88" t="s">
        <v>265</v>
      </c>
      <c r="N3" s="88" t="s">
        <v>344</v>
      </c>
      <c r="O3" s="88" t="s">
        <v>230</v>
      </c>
      <c r="P3" s="88" t="s">
        <v>531</v>
      </c>
      <c r="Q3" s="253" t="s">
        <v>196</v>
      </c>
      <c r="R3" s="90"/>
    </row>
    <row r="4" spans="2:18" ht="37.5" x14ac:dyDescent="0.4">
      <c r="B4" s="242" t="s">
        <v>486</v>
      </c>
      <c r="C4" s="252" t="s">
        <v>240</v>
      </c>
      <c r="D4" s="243" t="s">
        <v>197</v>
      </c>
      <c r="E4" s="243" t="s">
        <v>198</v>
      </c>
      <c r="F4" s="243" t="s">
        <v>199</v>
      </c>
      <c r="G4" s="243" t="s">
        <v>200</v>
      </c>
      <c r="H4" s="243" t="s">
        <v>201</v>
      </c>
      <c r="I4" s="244">
        <v>43191</v>
      </c>
      <c r="J4" s="252" t="str">
        <f>VLOOKUP(K4,$J$80:$K$85,2,TRUE)</f>
        <v>１年生</v>
      </c>
      <c r="K4" s="252">
        <f>DATEDIF(I4,'１入力用シート（クラブの基本部分）'!$D$4,"Y")</f>
        <v>6</v>
      </c>
      <c r="L4" s="245" t="s">
        <v>345</v>
      </c>
      <c r="M4" s="243"/>
      <c r="N4" s="246">
        <v>45383</v>
      </c>
      <c r="O4" s="243"/>
      <c r="P4" s="243" t="s">
        <v>530</v>
      </c>
      <c r="Q4" s="243" t="s">
        <v>532</v>
      </c>
      <c r="R4" s="90"/>
    </row>
    <row r="5" spans="2:18" x14ac:dyDescent="0.4">
      <c r="B5" s="87">
        <v>1</v>
      </c>
      <c r="C5" s="187"/>
      <c r="D5" s="188"/>
      <c r="E5" s="188"/>
      <c r="F5" s="188"/>
      <c r="G5" s="188"/>
      <c r="H5" s="188"/>
      <c r="I5" s="189"/>
      <c r="J5" s="253" t="str">
        <f>IF(I5="","",VLOOKUP(K5,$J$80:$K$85,2,TRUE))</f>
        <v/>
      </c>
      <c r="K5" s="253" t="str">
        <f>IF(I5="","",DATEDIF(I5,'１入力用シート（クラブの基本部分）'!$D$4,"Y"))</f>
        <v/>
      </c>
      <c r="L5" s="190"/>
      <c r="M5" s="188"/>
      <c r="N5" s="199" t="str">
        <f>IF(I5="","",'１入力用シート（クラブの基本部分）'!$D$4)</f>
        <v/>
      </c>
      <c r="O5" s="189"/>
      <c r="P5" s="188"/>
      <c r="Q5" s="188"/>
      <c r="R5" s="90"/>
    </row>
    <row r="6" spans="2:18" x14ac:dyDescent="0.4">
      <c r="B6" s="87">
        <v>2</v>
      </c>
      <c r="C6" s="187"/>
      <c r="D6" s="188"/>
      <c r="E6" s="188"/>
      <c r="F6" s="188"/>
      <c r="G6" s="188"/>
      <c r="H6" s="188"/>
      <c r="I6" s="189"/>
      <c r="J6" s="253" t="str">
        <f>IF(I6="","",VLOOKUP(K6,$J$80:$K$85,2,TRUE))</f>
        <v/>
      </c>
      <c r="K6" s="253" t="str">
        <f>IF(I6="","",DATEDIF(I6,'１入力用シート（クラブの基本部分）'!$D$4,"Y"))</f>
        <v/>
      </c>
      <c r="L6" s="190"/>
      <c r="M6" s="188"/>
      <c r="N6" s="199" t="str">
        <f>IF(I6="","",'１入力用シート（クラブの基本部分）'!$D$4)</f>
        <v/>
      </c>
      <c r="O6" s="189"/>
      <c r="P6" s="188"/>
      <c r="Q6" s="188"/>
      <c r="R6" s="90"/>
    </row>
    <row r="7" spans="2:18" x14ac:dyDescent="0.4">
      <c r="B7" s="87">
        <v>3</v>
      </c>
      <c r="C7" s="187"/>
      <c r="D7" s="188"/>
      <c r="E7" s="188"/>
      <c r="F7" s="188"/>
      <c r="G7" s="188"/>
      <c r="H7" s="188"/>
      <c r="I7" s="189"/>
      <c r="J7" s="253" t="str">
        <f>IF(I7="","",VLOOKUP(K7,$J$80:$K$85,2,TRUE))</f>
        <v/>
      </c>
      <c r="K7" s="253" t="str">
        <f>IF(I7="","",DATEDIF(I7,'１入力用シート（クラブの基本部分）'!$D$4,"Y"))</f>
        <v/>
      </c>
      <c r="L7" s="190"/>
      <c r="M7" s="188"/>
      <c r="N7" s="199" t="str">
        <f>IF(I7="","",'１入力用シート（クラブの基本部分）'!$D$4)</f>
        <v/>
      </c>
      <c r="O7" s="189"/>
      <c r="P7" s="188"/>
      <c r="Q7" s="188"/>
      <c r="R7" s="90"/>
    </row>
    <row r="8" spans="2:18" x14ac:dyDescent="0.4">
      <c r="B8" s="87">
        <v>4</v>
      </c>
      <c r="C8" s="187"/>
      <c r="D8" s="188"/>
      <c r="E8" s="188"/>
      <c r="F8" s="188"/>
      <c r="G8" s="188"/>
      <c r="H8" s="188"/>
      <c r="I8" s="189"/>
      <c r="J8" s="253" t="str">
        <f>IF(I8="","",VLOOKUP(K8,$J$80:$K$85,2,TRUE))</f>
        <v/>
      </c>
      <c r="K8" s="253" t="str">
        <f>IF(I8="","",DATEDIF(I8,'１入力用シート（クラブの基本部分）'!$D$4,"Y"))</f>
        <v/>
      </c>
      <c r="L8" s="190"/>
      <c r="M8" s="188"/>
      <c r="N8" s="199" t="str">
        <f>IF(I8="","",'１入力用シート（クラブの基本部分）'!$D$4)</f>
        <v/>
      </c>
      <c r="O8" s="189"/>
      <c r="P8" s="188"/>
      <c r="Q8" s="188"/>
      <c r="R8" s="90"/>
    </row>
    <row r="9" spans="2:18" x14ac:dyDescent="0.4">
      <c r="B9" s="87">
        <v>5</v>
      </c>
      <c r="C9" s="187"/>
      <c r="D9" s="188"/>
      <c r="E9" s="188"/>
      <c r="F9" s="188"/>
      <c r="G9" s="188"/>
      <c r="H9" s="188"/>
      <c r="I9" s="189"/>
      <c r="J9" s="253" t="str">
        <f>IF(I9="","",VLOOKUP(K9,$J$80:$K$85,2,TRUE))</f>
        <v/>
      </c>
      <c r="K9" s="253" t="str">
        <f>IF(I9="","",DATEDIF(I9,'１入力用シート（クラブの基本部分）'!$D$4,"Y"))</f>
        <v/>
      </c>
      <c r="L9" s="190"/>
      <c r="M9" s="188"/>
      <c r="N9" s="199" t="str">
        <f>IF(I9="","",'１入力用シート（クラブの基本部分）'!$D$4)</f>
        <v/>
      </c>
      <c r="O9" s="189"/>
      <c r="P9" s="188"/>
      <c r="Q9" s="188"/>
      <c r="R9" s="90"/>
    </row>
    <row r="10" spans="2:18" x14ac:dyDescent="0.4">
      <c r="B10" s="87">
        <v>6</v>
      </c>
      <c r="C10" s="187"/>
      <c r="D10" s="188"/>
      <c r="E10" s="188"/>
      <c r="F10" s="188"/>
      <c r="G10" s="188"/>
      <c r="H10" s="188"/>
      <c r="I10" s="189"/>
      <c r="J10" s="253" t="str">
        <f t="shared" ref="J10:J73" si="0">IF(I10="","",VLOOKUP(K10,$J$80:$K$85,2,TRUE))</f>
        <v/>
      </c>
      <c r="K10" s="253" t="str">
        <f>IF(I10="","",DATEDIF(I10,'１入力用シート（クラブの基本部分）'!$D$4,"Y"))</f>
        <v/>
      </c>
      <c r="L10" s="190"/>
      <c r="M10" s="188"/>
      <c r="N10" s="199" t="str">
        <f>IF(I10="","",'１入力用シート（クラブの基本部分）'!$D$4)</f>
        <v/>
      </c>
      <c r="O10" s="189"/>
      <c r="P10" s="188"/>
      <c r="Q10" s="188"/>
      <c r="R10" s="90"/>
    </row>
    <row r="11" spans="2:18" x14ac:dyDescent="0.4">
      <c r="B11" s="87">
        <v>7</v>
      </c>
      <c r="C11" s="187"/>
      <c r="D11" s="188"/>
      <c r="E11" s="188"/>
      <c r="F11" s="188"/>
      <c r="G11" s="188"/>
      <c r="H11" s="188"/>
      <c r="I11" s="189"/>
      <c r="J11" s="253" t="str">
        <f t="shared" si="0"/>
        <v/>
      </c>
      <c r="K11" s="253" t="str">
        <f>IF(I11="","",DATEDIF(I11,'１入力用シート（クラブの基本部分）'!$D$4,"Y"))</f>
        <v/>
      </c>
      <c r="L11" s="190"/>
      <c r="M11" s="188"/>
      <c r="N11" s="199" t="str">
        <f>IF(I11="","",'１入力用シート（クラブの基本部分）'!$D$4)</f>
        <v/>
      </c>
      <c r="O11" s="189"/>
      <c r="P11" s="188"/>
      <c r="Q11" s="188"/>
      <c r="R11" s="90"/>
    </row>
    <row r="12" spans="2:18" x14ac:dyDescent="0.4">
      <c r="B12" s="87">
        <v>8</v>
      </c>
      <c r="C12" s="187"/>
      <c r="D12" s="188"/>
      <c r="E12" s="188"/>
      <c r="F12" s="188"/>
      <c r="G12" s="188"/>
      <c r="H12" s="188"/>
      <c r="I12" s="189"/>
      <c r="J12" s="253" t="str">
        <f t="shared" si="0"/>
        <v/>
      </c>
      <c r="K12" s="253" t="str">
        <f>IF(I12="","",DATEDIF(I12,'１入力用シート（クラブの基本部分）'!$D$4,"Y"))</f>
        <v/>
      </c>
      <c r="L12" s="190"/>
      <c r="M12" s="188"/>
      <c r="N12" s="199" t="str">
        <f>IF(I12="","",'１入力用シート（クラブの基本部分）'!$D$4)</f>
        <v/>
      </c>
      <c r="O12" s="189"/>
      <c r="P12" s="188"/>
      <c r="Q12" s="188"/>
      <c r="R12" s="90"/>
    </row>
    <row r="13" spans="2:18" x14ac:dyDescent="0.4">
      <c r="B13" s="87">
        <v>9</v>
      </c>
      <c r="C13" s="187"/>
      <c r="D13" s="188"/>
      <c r="E13" s="188"/>
      <c r="F13" s="188"/>
      <c r="G13" s="188"/>
      <c r="H13" s="188"/>
      <c r="I13" s="189"/>
      <c r="J13" s="253" t="str">
        <f t="shared" si="0"/>
        <v/>
      </c>
      <c r="K13" s="253" t="str">
        <f>IF(I13="","",DATEDIF(I13,'１入力用シート（クラブの基本部分）'!$D$4,"Y"))</f>
        <v/>
      </c>
      <c r="L13" s="190"/>
      <c r="M13" s="188"/>
      <c r="N13" s="199" t="str">
        <f>IF(I13="","",'１入力用シート（クラブの基本部分）'!$D$4)</f>
        <v/>
      </c>
      <c r="O13" s="189"/>
      <c r="P13" s="188"/>
      <c r="Q13" s="188"/>
      <c r="R13" s="90"/>
    </row>
    <row r="14" spans="2:18" x14ac:dyDescent="0.4">
      <c r="B14" s="87">
        <v>10</v>
      </c>
      <c r="C14" s="187"/>
      <c r="D14" s="188"/>
      <c r="E14" s="188"/>
      <c r="F14" s="188"/>
      <c r="G14" s="188"/>
      <c r="H14" s="188"/>
      <c r="I14" s="189"/>
      <c r="J14" s="253" t="str">
        <f t="shared" si="0"/>
        <v/>
      </c>
      <c r="K14" s="253" t="str">
        <f>IF(I14="","",DATEDIF(I14,'１入力用シート（クラブの基本部分）'!$D$4,"Y"))</f>
        <v/>
      </c>
      <c r="L14" s="190"/>
      <c r="M14" s="188"/>
      <c r="N14" s="199" t="str">
        <f>IF(I14="","",'１入力用シート（クラブの基本部分）'!$D$4)</f>
        <v/>
      </c>
      <c r="O14" s="189"/>
      <c r="P14" s="188"/>
      <c r="Q14" s="188"/>
      <c r="R14" s="90"/>
    </row>
    <row r="15" spans="2:18" x14ac:dyDescent="0.4">
      <c r="B15" s="87">
        <v>11</v>
      </c>
      <c r="C15" s="187"/>
      <c r="D15" s="188"/>
      <c r="E15" s="188"/>
      <c r="F15" s="188"/>
      <c r="G15" s="188"/>
      <c r="H15" s="188"/>
      <c r="I15" s="189"/>
      <c r="J15" s="253" t="str">
        <f t="shared" si="0"/>
        <v/>
      </c>
      <c r="K15" s="253" t="str">
        <f>IF(I15="","",DATEDIF(I15,'１入力用シート（クラブの基本部分）'!$D$4,"Y"))</f>
        <v/>
      </c>
      <c r="L15" s="190"/>
      <c r="M15" s="188"/>
      <c r="N15" s="199" t="str">
        <f>IF(I15="","",'１入力用シート（クラブの基本部分）'!$D$4)</f>
        <v/>
      </c>
      <c r="O15" s="189"/>
      <c r="P15" s="188"/>
      <c r="Q15" s="188"/>
      <c r="R15" s="90"/>
    </row>
    <row r="16" spans="2:18" x14ac:dyDescent="0.4">
      <c r="B16" s="87">
        <v>12</v>
      </c>
      <c r="C16" s="187"/>
      <c r="D16" s="188"/>
      <c r="E16" s="188"/>
      <c r="F16" s="188"/>
      <c r="G16" s="188"/>
      <c r="H16" s="188"/>
      <c r="I16" s="189"/>
      <c r="J16" s="253" t="str">
        <f t="shared" si="0"/>
        <v/>
      </c>
      <c r="K16" s="253" t="str">
        <f>IF(I16="","",DATEDIF(I16,'１入力用シート（クラブの基本部分）'!$D$4,"Y"))</f>
        <v/>
      </c>
      <c r="L16" s="190"/>
      <c r="M16" s="188"/>
      <c r="N16" s="199" t="str">
        <f>IF(I16="","",'１入力用シート（クラブの基本部分）'!$D$4)</f>
        <v/>
      </c>
      <c r="O16" s="189"/>
      <c r="P16" s="188"/>
      <c r="Q16" s="188"/>
      <c r="R16" s="90"/>
    </row>
    <row r="17" spans="2:18" x14ac:dyDescent="0.4">
      <c r="B17" s="87">
        <v>13</v>
      </c>
      <c r="C17" s="187"/>
      <c r="D17" s="188"/>
      <c r="E17" s="188"/>
      <c r="F17" s="188"/>
      <c r="G17" s="188"/>
      <c r="H17" s="188"/>
      <c r="I17" s="189"/>
      <c r="J17" s="253" t="str">
        <f t="shared" si="0"/>
        <v/>
      </c>
      <c r="K17" s="253" t="str">
        <f>IF(I17="","",DATEDIF(I17,'１入力用シート（クラブの基本部分）'!$D$4,"Y"))</f>
        <v/>
      </c>
      <c r="L17" s="190"/>
      <c r="M17" s="188"/>
      <c r="N17" s="199" t="str">
        <f>IF(I17="","",'１入力用シート（クラブの基本部分）'!$D$4)</f>
        <v/>
      </c>
      <c r="O17" s="189"/>
      <c r="P17" s="188"/>
      <c r="Q17" s="188"/>
      <c r="R17" s="90"/>
    </row>
    <row r="18" spans="2:18" x14ac:dyDescent="0.4">
      <c r="B18" s="87">
        <v>14</v>
      </c>
      <c r="C18" s="187"/>
      <c r="D18" s="188"/>
      <c r="E18" s="188"/>
      <c r="F18" s="188"/>
      <c r="G18" s="188"/>
      <c r="H18" s="188"/>
      <c r="I18" s="189"/>
      <c r="J18" s="253" t="str">
        <f t="shared" si="0"/>
        <v/>
      </c>
      <c r="K18" s="253" t="str">
        <f>IF(I18="","",DATEDIF(I18,'１入力用シート（クラブの基本部分）'!$D$4,"Y"))</f>
        <v/>
      </c>
      <c r="L18" s="190"/>
      <c r="M18" s="188"/>
      <c r="N18" s="199" t="str">
        <f>IF(I18="","",'１入力用シート（クラブの基本部分）'!$D$4)</f>
        <v/>
      </c>
      <c r="O18" s="189"/>
      <c r="P18" s="188"/>
      <c r="Q18" s="188"/>
      <c r="R18" s="90"/>
    </row>
    <row r="19" spans="2:18" x14ac:dyDescent="0.4">
      <c r="B19" s="87">
        <v>15</v>
      </c>
      <c r="C19" s="187"/>
      <c r="D19" s="188"/>
      <c r="E19" s="188"/>
      <c r="F19" s="188"/>
      <c r="G19" s="188"/>
      <c r="H19" s="188"/>
      <c r="I19" s="189"/>
      <c r="J19" s="253" t="str">
        <f t="shared" si="0"/>
        <v/>
      </c>
      <c r="K19" s="253" t="str">
        <f>IF(I19="","",DATEDIF(I19,'１入力用シート（クラブの基本部分）'!$D$4,"Y"))</f>
        <v/>
      </c>
      <c r="L19" s="190"/>
      <c r="M19" s="188"/>
      <c r="N19" s="199" t="str">
        <f>IF(I19="","",'１入力用シート（クラブの基本部分）'!$D$4)</f>
        <v/>
      </c>
      <c r="O19" s="189"/>
      <c r="P19" s="188"/>
      <c r="Q19" s="188"/>
      <c r="R19" s="90"/>
    </row>
    <row r="20" spans="2:18" x14ac:dyDescent="0.4">
      <c r="B20" s="87">
        <v>16</v>
      </c>
      <c r="C20" s="187"/>
      <c r="D20" s="188"/>
      <c r="E20" s="188"/>
      <c r="F20" s="188"/>
      <c r="G20" s="188"/>
      <c r="H20" s="188"/>
      <c r="I20" s="189"/>
      <c r="J20" s="253" t="str">
        <f t="shared" si="0"/>
        <v/>
      </c>
      <c r="K20" s="253" t="str">
        <f>IF(I20="","",DATEDIF(I20,'１入力用シート（クラブの基本部分）'!$D$4,"Y"))</f>
        <v/>
      </c>
      <c r="L20" s="190"/>
      <c r="M20" s="188"/>
      <c r="N20" s="199" t="str">
        <f>IF(I20="","",'１入力用シート（クラブの基本部分）'!$D$4)</f>
        <v/>
      </c>
      <c r="O20" s="189"/>
      <c r="P20" s="188"/>
      <c r="Q20" s="188"/>
      <c r="R20" s="90"/>
    </row>
    <row r="21" spans="2:18" x14ac:dyDescent="0.4">
      <c r="B21" s="87">
        <v>17</v>
      </c>
      <c r="C21" s="187"/>
      <c r="D21" s="188"/>
      <c r="E21" s="188"/>
      <c r="F21" s="188"/>
      <c r="G21" s="188"/>
      <c r="H21" s="188"/>
      <c r="I21" s="189"/>
      <c r="J21" s="253" t="str">
        <f t="shared" si="0"/>
        <v/>
      </c>
      <c r="K21" s="253" t="str">
        <f>IF(I21="","",DATEDIF(I21,'１入力用シート（クラブの基本部分）'!$D$4,"Y"))</f>
        <v/>
      </c>
      <c r="L21" s="190"/>
      <c r="M21" s="188"/>
      <c r="N21" s="199" t="str">
        <f>IF(I21="","",'１入力用シート（クラブの基本部分）'!$D$4)</f>
        <v/>
      </c>
      <c r="O21" s="189"/>
      <c r="P21" s="188"/>
      <c r="Q21" s="188"/>
      <c r="R21" s="90"/>
    </row>
    <row r="22" spans="2:18" x14ac:dyDescent="0.4">
      <c r="B22" s="87">
        <v>18</v>
      </c>
      <c r="C22" s="187"/>
      <c r="D22" s="188"/>
      <c r="E22" s="188"/>
      <c r="F22" s="188"/>
      <c r="G22" s="188"/>
      <c r="H22" s="188"/>
      <c r="I22" s="189"/>
      <c r="J22" s="253" t="str">
        <f t="shared" si="0"/>
        <v/>
      </c>
      <c r="K22" s="253" t="str">
        <f>IF(I22="","",DATEDIF(I22,'１入力用シート（クラブの基本部分）'!$D$4,"Y"))</f>
        <v/>
      </c>
      <c r="L22" s="190"/>
      <c r="M22" s="188"/>
      <c r="N22" s="199" t="str">
        <f>IF(I22="","",'１入力用シート（クラブの基本部分）'!$D$4)</f>
        <v/>
      </c>
      <c r="O22" s="189"/>
      <c r="P22" s="188"/>
      <c r="Q22" s="188"/>
      <c r="R22" s="90"/>
    </row>
    <row r="23" spans="2:18" x14ac:dyDescent="0.4">
      <c r="B23" s="87">
        <v>19</v>
      </c>
      <c r="C23" s="187"/>
      <c r="D23" s="188"/>
      <c r="E23" s="188"/>
      <c r="F23" s="188"/>
      <c r="G23" s="188"/>
      <c r="H23" s="188"/>
      <c r="I23" s="189"/>
      <c r="J23" s="253" t="str">
        <f t="shared" si="0"/>
        <v/>
      </c>
      <c r="K23" s="253" t="str">
        <f>IF(I23="","",DATEDIF(I23,'１入力用シート（クラブの基本部分）'!$D$4,"Y"))</f>
        <v/>
      </c>
      <c r="L23" s="190"/>
      <c r="M23" s="188"/>
      <c r="N23" s="199" t="str">
        <f>IF(I23="","",'１入力用シート（クラブの基本部分）'!$D$4)</f>
        <v/>
      </c>
      <c r="O23" s="189"/>
      <c r="P23" s="188"/>
      <c r="Q23" s="188"/>
      <c r="R23" s="90"/>
    </row>
    <row r="24" spans="2:18" x14ac:dyDescent="0.4">
      <c r="B24" s="87">
        <v>20</v>
      </c>
      <c r="C24" s="187"/>
      <c r="D24" s="188"/>
      <c r="E24" s="188"/>
      <c r="F24" s="188"/>
      <c r="G24" s="188"/>
      <c r="H24" s="188"/>
      <c r="I24" s="189"/>
      <c r="J24" s="253" t="str">
        <f t="shared" si="0"/>
        <v/>
      </c>
      <c r="K24" s="253" t="str">
        <f>IF(I24="","",DATEDIF(I24,'１入力用シート（クラブの基本部分）'!$D$4,"Y"))</f>
        <v/>
      </c>
      <c r="L24" s="190"/>
      <c r="M24" s="188"/>
      <c r="N24" s="199" t="str">
        <f>IF(I24="","",'１入力用シート（クラブの基本部分）'!$D$4)</f>
        <v/>
      </c>
      <c r="O24" s="189"/>
      <c r="P24" s="188"/>
      <c r="Q24" s="188"/>
      <c r="R24" s="90"/>
    </row>
    <row r="25" spans="2:18" x14ac:dyDescent="0.4">
      <c r="B25" s="87">
        <v>21</v>
      </c>
      <c r="C25" s="187"/>
      <c r="D25" s="188"/>
      <c r="E25" s="188"/>
      <c r="F25" s="188"/>
      <c r="G25" s="188"/>
      <c r="H25" s="188"/>
      <c r="I25" s="189"/>
      <c r="J25" s="253" t="str">
        <f t="shared" si="0"/>
        <v/>
      </c>
      <c r="K25" s="253" t="str">
        <f>IF(I25="","",DATEDIF(I25,'１入力用シート（クラブの基本部分）'!$D$4,"Y"))</f>
        <v/>
      </c>
      <c r="L25" s="190"/>
      <c r="M25" s="188"/>
      <c r="N25" s="199" t="str">
        <f>IF(I25="","",'１入力用シート（クラブの基本部分）'!$D$4)</f>
        <v/>
      </c>
      <c r="O25" s="189"/>
      <c r="P25" s="188"/>
      <c r="Q25" s="188"/>
      <c r="R25" s="90"/>
    </row>
    <row r="26" spans="2:18" x14ac:dyDescent="0.4">
      <c r="B26" s="87">
        <v>22</v>
      </c>
      <c r="C26" s="187"/>
      <c r="D26" s="188"/>
      <c r="E26" s="188"/>
      <c r="F26" s="188"/>
      <c r="G26" s="188"/>
      <c r="H26" s="188"/>
      <c r="I26" s="189"/>
      <c r="J26" s="253" t="str">
        <f t="shared" si="0"/>
        <v/>
      </c>
      <c r="K26" s="253" t="str">
        <f>IF(I26="","",DATEDIF(I26,'１入力用シート（クラブの基本部分）'!$D$4,"Y"))</f>
        <v/>
      </c>
      <c r="L26" s="190"/>
      <c r="M26" s="188"/>
      <c r="N26" s="199" t="str">
        <f>IF(I26="","",'１入力用シート（クラブの基本部分）'!$D$4)</f>
        <v/>
      </c>
      <c r="O26" s="189"/>
      <c r="P26" s="188"/>
      <c r="Q26" s="188"/>
      <c r="R26" s="90"/>
    </row>
    <row r="27" spans="2:18" x14ac:dyDescent="0.4">
      <c r="B27" s="87">
        <v>23</v>
      </c>
      <c r="C27" s="187"/>
      <c r="D27" s="188"/>
      <c r="E27" s="188"/>
      <c r="F27" s="188"/>
      <c r="G27" s="188"/>
      <c r="H27" s="188"/>
      <c r="I27" s="188"/>
      <c r="J27" s="253" t="str">
        <f t="shared" si="0"/>
        <v/>
      </c>
      <c r="K27" s="253" t="str">
        <f>IF(I27="","",DATEDIF(I27,'１入力用シート（クラブの基本部分）'!$D$4,"Y"))</f>
        <v/>
      </c>
      <c r="L27" s="190"/>
      <c r="M27" s="188"/>
      <c r="N27" s="199" t="str">
        <f>IF(I27="","",'１入力用シート（クラブの基本部分）'!$D$4)</f>
        <v/>
      </c>
      <c r="O27" s="189"/>
      <c r="P27" s="188"/>
      <c r="Q27" s="188"/>
      <c r="R27" s="90"/>
    </row>
    <row r="28" spans="2:18" x14ac:dyDescent="0.4">
      <c r="B28" s="87">
        <v>24</v>
      </c>
      <c r="C28" s="187"/>
      <c r="D28" s="188"/>
      <c r="E28" s="188"/>
      <c r="F28" s="188"/>
      <c r="G28" s="188"/>
      <c r="H28" s="188"/>
      <c r="I28" s="188"/>
      <c r="J28" s="253" t="str">
        <f t="shared" si="0"/>
        <v/>
      </c>
      <c r="K28" s="253" t="str">
        <f>IF(I28="","",DATEDIF(I28,'１入力用シート（クラブの基本部分）'!$D$4,"Y"))</f>
        <v/>
      </c>
      <c r="L28" s="190"/>
      <c r="M28" s="188"/>
      <c r="N28" s="199" t="str">
        <f>IF(I28="","",'１入力用シート（クラブの基本部分）'!$D$4)</f>
        <v/>
      </c>
      <c r="O28" s="189"/>
      <c r="P28" s="188"/>
      <c r="Q28" s="188"/>
      <c r="R28" s="90"/>
    </row>
    <row r="29" spans="2:18" x14ac:dyDescent="0.4">
      <c r="B29" s="87">
        <v>25</v>
      </c>
      <c r="C29" s="187"/>
      <c r="D29" s="188"/>
      <c r="E29" s="188"/>
      <c r="F29" s="188"/>
      <c r="G29" s="188"/>
      <c r="H29" s="188"/>
      <c r="I29" s="188"/>
      <c r="J29" s="253" t="str">
        <f t="shared" si="0"/>
        <v/>
      </c>
      <c r="K29" s="253" t="str">
        <f>IF(I29="","",DATEDIF(I29,'１入力用シート（クラブの基本部分）'!$D$4,"Y"))</f>
        <v/>
      </c>
      <c r="L29" s="190"/>
      <c r="M29" s="188"/>
      <c r="N29" s="199" t="str">
        <f>IF(I29="","",'１入力用シート（クラブの基本部分）'!$D$4)</f>
        <v/>
      </c>
      <c r="O29" s="189"/>
      <c r="P29" s="188"/>
      <c r="Q29" s="188"/>
      <c r="R29" s="90"/>
    </row>
    <row r="30" spans="2:18" x14ac:dyDescent="0.4">
      <c r="B30" s="87">
        <v>26</v>
      </c>
      <c r="C30" s="187"/>
      <c r="D30" s="188"/>
      <c r="E30" s="188"/>
      <c r="F30" s="188"/>
      <c r="G30" s="188"/>
      <c r="H30" s="188"/>
      <c r="I30" s="188"/>
      <c r="J30" s="253" t="str">
        <f t="shared" si="0"/>
        <v/>
      </c>
      <c r="K30" s="253" t="str">
        <f>IF(I30="","",DATEDIF(I30,'１入力用シート（クラブの基本部分）'!$D$4,"Y"))</f>
        <v/>
      </c>
      <c r="L30" s="190"/>
      <c r="M30" s="188"/>
      <c r="N30" s="199" t="str">
        <f>IF(I30="","",'１入力用シート（クラブの基本部分）'!$D$4)</f>
        <v/>
      </c>
      <c r="O30" s="189"/>
      <c r="P30" s="188"/>
      <c r="Q30" s="188"/>
      <c r="R30" s="90"/>
    </row>
    <row r="31" spans="2:18" x14ac:dyDescent="0.4">
      <c r="B31" s="87">
        <v>27</v>
      </c>
      <c r="C31" s="187"/>
      <c r="D31" s="188"/>
      <c r="E31" s="188"/>
      <c r="F31" s="188"/>
      <c r="G31" s="188"/>
      <c r="H31" s="188"/>
      <c r="I31" s="188"/>
      <c r="J31" s="253" t="str">
        <f t="shared" si="0"/>
        <v/>
      </c>
      <c r="K31" s="253" t="str">
        <f>IF(I31="","",DATEDIF(I31,'１入力用シート（クラブの基本部分）'!$D$4,"Y"))</f>
        <v/>
      </c>
      <c r="L31" s="190"/>
      <c r="M31" s="188"/>
      <c r="N31" s="199" t="str">
        <f>IF(I31="","",'１入力用シート（クラブの基本部分）'!$D$4)</f>
        <v/>
      </c>
      <c r="O31" s="189"/>
      <c r="P31" s="188"/>
      <c r="Q31" s="188"/>
      <c r="R31" s="90"/>
    </row>
    <row r="32" spans="2:18" x14ac:dyDescent="0.4">
      <c r="B32" s="87">
        <v>28</v>
      </c>
      <c r="C32" s="187"/>
      <c r="D32" s="188"/>
      <c r="E32" s="188"/>
      <c r="F32" s="188"/>
      <c r="G32" s="188"/>
      <c r="H32" s="188"/>
      <c r="I32" s="188"/>
      <c r="J32" s="253" t="str">
        <f t="shared" si="0"/>
        <v/>
      </c>
      <c r="K32" s="253" t="str">
        <f>IF(I32="","",DATEDIF(I32,'１入力用シート（クラブの基本部分）'!$D$4,"Y"))</f>
        <v/>
      </c>
      <c r="L32" s="190"/>
      <c r="M32" s="188"/>
      <c r="N32" s="199" t="str">
        <f>IF(I32="","",'１入力用シート（クラブの基本部分）'!$D$4)</f>
        <v/>
      </c>
      <c r="O32" s="189"/>
      <c r="P32" s="188"/>
      <c r="Q32" s="188"/>
      <c r="R32" s="90"/>
    </row>
    <row r="33" spans="2:18" x14ac:dyDescent="0.4">
      <c r="B33" s="87">
        <v>29</v>
      </c>
      <c r="C33" s="187"/>
      <c r="D33" s="188"/>
      <c r="E33" s="188"/>
      <c r="F33" s="188"/>
      <c r="G33" s="188"/>
      <c r="H33" s="188"/>
      <c r="I33" s="188"/>
      <c r="J33" s="253" t="str">
        <f t="shared" si="0"/>
        <v/>
      </c>
      <c r="K33" s="253" t="str">
        <f>IF(I33="","",DATEDIF(I33,'１入力用シート（クラブの基本部分）'!$D$4,"Y"))</f>
        <v/>
      </c>
      <c r="L33" s="190"/>
      <c r="M33" s="188"/>
      <c r="N33" s="199" t="str">
        <f>IF(I33="","",'１入力用シート（クラブの基本部分）'!$D$4)</f>
        <v/>
      </c>
      <c r="O33" s="189"/>
      <c r="P33" s="188"/>
      <c r="Q33" s="188"/>
      <c r="R33" s="90"/>
    </row>
    <row r="34" spans="2:18" x14ac:dyDescent="0.4">
      <c r="B34" s="87">
        <v>30</v>
      </c>
      <c r="C34" s="187"/>
      <c r="D34" s="188"/>
      <c r="E34" s="188"/>
      <c r="F34" s="188"/>
      <c r="G34" s="188"/>
      <c r="H34" s="188"/>
      <c r="I34" s="188"/>
      <c r="J34" s="253" t="str">
        <f t="shared" si="0"/>
        <v/>
      </c>
      <c r="K34" s="253" t="str">
        <f>IF(I34="","",DATEDIF(I34,'１入力用シート（クラブの基本部分）'!$D$4,"Y"))</f>
        <v/>
      </c>
      <c r="L34" s="190"/>
      <c r="M34" s="188"/>
      <c r="N34" s="199" t="str">
        <f>IF(I34="","",'１入力用シート（クラブの基本部分）'!$D$4)</f>
        <v/>
      </c>
      <c r="O34" s="189"/>
      <c r="P34" s="188"/>
      <c r="Q34" s="188"/>
      <c r="R34" s="90"/>
    </row>
    <row r="35" spans="2:18" x14ac:dyDescent="0.4">
      <c r="B35" s="87">
        <v>31</v>
      </c>
      <c r="C35" s="187"/>
      <c r="D35" s="188"/>
      <c r="E35" s="188"/>
      <c r="F35" s="188"/>
      <c r="G35" s="188"/>
      <c r="H35" s="188"/>
      <c r="I35" s="188"/>
      <c r="J35" s="253" t="str">
        <f t="shared" si="0"/>
        <v/>
      </c>
      <c r="K35" s="253" t="str">
        <f>IF(I35="","",DATEDIF(I35,'１入力用シート（クラブの基本部分）'!$D$4,"Y"))</f>
        <v/>
      </c>
      <c r="L35" s="190"/>
      <c r="M35" s="188"/>
      <c r="N35" s="199" t="str">
        <f>IF(I35="","",'１入力用シート（クラブの基本部分）'!$D$4)</f>
        <v/>
      </c>
      <c r="O35" s="189"/>
      <c r="P35" s="188"/>
      <c r="Q35" s="188"/>
      <c r="R35" s="90"/>
    </row>
    <row r="36" spans="2:18" x14ac:dyDescent="0.4">
      <c r="B36" s="87">
        <v>32</v>
      </c>
      <c r="C36" s="187"/>
      <c r="D36" s="188"/>
      <c r="E36" s="188"/>
      <c r="F36" s="188"/>
      <c r="G36" s="188"/>
      <c r="H36" s="188"/>
      <c r="I36" s="188"/>
      <c r="J36" s="253" t="str">
        <f t="shared" si="0"/>
        <v/>
      </c>
      <c r="K36" s="253" t="str">
        <f>IF(I36="","",DATEDIF(I36,'１入力用シート（クラブの基本部分）'!$D$4,"Y"))</f>
        <v/>
      </c>
      <c r="L36" s="190"/>
      <c r="M36" s="188"/>
      <c r="N36" s="199" t="str">
        <f>IF(I36="","",'１入力用シート（クラブの基本部分）'!$D$4)</f>
        <v/>
      </c>
      <c r="O36" s="189"/>
      <c r="P36" s="188"/>
      <c r="Q36" s="188"/>
      <c r="R36" s="90"/>
    </row>
    <row r="37" spans="2:18" x14ac:dyDescent="0.4">
      <c r="B37" s="87">
        <v>33</v>
      </c>
      <c r="C37" s="187"/>
      <c r="D37" s="188"/>
      <c r="E37" s="188"/>
      <c r="F37" s="188"/>
      <c r="G37" s="188"/>
      <c r="H37" s="188"/>
      <c r="I37" s="188"/>
      <c r="J37" s="253" t="str">
        <f t="shared" si="0"/>
        <v/>
      </c>
      <c r="K37" s="253" t="str">
        <f>IF(I37="","",DATEDIF(I37,'１入力用シート（クラブの基本部分）'!$D$4,"Y"))</f>
        <v/>
      </c>
      <c r="L37" s="190"/>
      <c r="M37" s="188"/>
      <c r="N37" s="199" t="str">
        <f>IF(I37="","",'１入力用シート（クラブの基本部分）'!$D$4)</f>
        <v/>
      </c>
      <c r="O37" s="189"/>
      <c r="P37" s="188"/>
      <c r="Q37" s="188"/>
      <c r="R37" s="90"/>
    </row>
    <row r="38" spans="2:18" x14ac:dyDescent="0.4">
      <c r="B38" s="87">
        <v>34</v>
      </c>
      <c r="C38" s="187"/>
      <c r="D38" s="188"/>
      <c r="E38" s="188"/>
      <c r="F38" s="188"/>
      <c r="G38" s="188"/>
      <c r="H38" s="188"/>
      <c r="I38" s="188"/>
      <c r="J38" s="253" t="str">
        <f t="shared" si="0"/>
        <v/>
      </c>
      <c r="K38" s="253" t="str">
        <f>IF(I38="","",DATEDIF(I38,'１入力用シート（クラブの基本部分）'!$D$4,"Y"))</f>
        <v/>
      </c>
      <c r="L38" s="190"/>
      <c r="M38" s="188"/>
      <c r="N38" s="199" t="str">
        <f>IF(I38="","",'１入力用シート（クラブの基本部分）'!$D$4)</f>
        <v/>
      </c>
      <c r="O38" s="189"/>
      <c r="P38" s="188"/>
      <c r="Q38" s="188"/>
      <c r="R38" s="90"/>
    </row>
    <row r="39" spans="2:18" x14ac:dyDescent="0.4">
      <c r="B39" s="87">
        <v>35</v>
      </c>
      <c r="C39" s="187"/>
      <c r="D39" s="188"/>
      <c r="E39" s="188"/>
      <c r="F39" s="188"/>
      <c r="G39" s="188"/>
      <c r="H39" s="188"/>
      <c r="I39" s="188"/>
      <c r="J39" s="253" t="str">
        <f t="shared" si="0"/>
        <v/>
      </c>
      <c r="K39" s="253" t="str">
        <f>IF(I39="","",DATEDIF(I39,'１入力用シート（クラブの基本部分）'!$D$4,"Y"))</f>
        <v/>
      </c>
      <c r="L39" s="190"/>
      <c r="M39" s="188"/>
      <c r="N39" s="199" t="str">
        <f>IF(I39="","",'１入力用シート（クラブの基本部分）'!$D$4)</f>
        <v/>
      </c>
      <c r="O39" s="189"/>
      <c r="P39" s="188"/>
      <c r="Q39" s="188"/>
      <c r="R39" s="90"/>
    </row>
    <row r="40" spans="2:18" x14ac:dyDescent="0.4">
      <c r="B40" s="87">
        <v>36</v>
      </c>
      <c r="C40" s="187"/>
      <c r="D40" s="188"/>
      <c r="E40" s="188"/>
      <c r="F40" s="188"/>
      <c r="G40" s="188"/>
      <c r="H40" s="188"/>
      <c r="I40" s="188"/>
      <c r="J40" s="253" t="str">
        <f t="shared" si="0"/>
        <v/>
      </c>
      <c r="K40" s="253" t="str">
        <f>IF(I40="","",DATEDIF(I40,'１入力用シート（クラブの基本部分）'!$D$4,"Y"))</f>
        <v/>
      </c>
      <c r="L40" s="190"/>
      <c r="M40" s="188"/>
      <c r="N40" s="199" t="str">
        <f>IF(I40="","",'１入力用シート（クラブの基本部分）'!$D$4)</f>
        <v/>
      </c>
      <c r="O40" s="189"/>
      <c r="P40" s="188"/>
      <c r="Q40" s="188"/>
      <c r="R40" s="90"/>
    </row>
    <row r="41" spans="2:18" x14ac:dyDescent="0.4">
      <c r="B41" s="87">
        <v>37</v>
      </c>
      <c r="C41" s="187"/>
      <c r="D41" s="188"/>
      <c r="E41" s="188"/>
      <c r="F41" s="188"/>
      <c r="G41" s="188"/>
      <c r="H41" s="188"/>
      <c r="I41" s="188"/>
      <c r="J41" s="253" t="str">
        <f t="shared" si="0"/>
        <v/>
      </c>
      <c r="K41" s="253" t="str">
        <f>IF(I41="","",DATEDIF(I41,'１入力用シート（クラブの基本部分）'!$D$4,"Y"))</f>
        <v/>
      </c>
      <c r="L41" s="190"/>
      <c r="M41" s="188"/>
      <c r="N41" s="199" t="str">
        <f>IF(I41="","",'１入力用シート（クラブの基本部分）'!$D$4)</f>
        <v/>
      </c>
      <c r="O41" s="189"/>
      <c r="P41" s="188"/>
      <c r="Q41" s="188"/>
      <c r="R41" s="90"/>
    </row>
    <row r="42" spans="2:18" x14ac:dyDescent="0.4">
      <c r="B42" s="87">
        <v>38</v>
      </c>
      <c r="C42" s="187"/>
      <c r="D42" s="188"/>
      <c r="E42" s="188"/>
      <c r="F42" s="188"/>
      <c r="G42" s="188"/>
      <c r="H42" s="188"/>
      <c r="I42" s="188"/>
      <c r="J42" s="253" t="str">
        <f t="shared" si="0"/>
        <v/>
      </c>
      <c r="K42" s="253" t="str">
        <f>IF(I42="","",DATEDIF(I42,'１入力用シート（クラブの基本部分）'!$D$4,"Y"))</f>
        <v/>
      </c>
      <c r="L42" s="190"/>
      <c r="M42" s="188"/>
      <c r="N42" s="199" t="str">
        <f>IF(I42="","",'１入力用シート（クラブの基本部分）'!$D$4)</f>
        <v/>
      </c>
      <c r="O42" s="189"/>
      <c r="P42" s="188"/>
      <c r="Q42" s="188"/>
      <c r="R42" s="90"/>
    </row>
    <row r="43" spans="2:18" x14ac:dyDescent="0.4">
      <c r="B43" s="87">
        <v>39</v>
      </c>
      <c r="C43" s="187"/>
      <c r="D43" s="188"/>
      <c r="E43" s="188"/>
      <c r="F43" s="188"/>
      <c r="G43" s="188"/>
      <c r="H43" s="188"/>
      <c r="I43" s="188"/>
      <c r="J43" s="253" t="str">
        <f t="shared" si="0"/>
        <v/>
      </c>
      <c r="K43" s="253" t="str">
        <f>IF(I43="","",DATEDIF(I43,'１入力用シート（クラブの基本部分）'!$D$4,"Y"))</f>
        <v/>
      </c>
      <c r="L43" s="190"/>
      <c r="M43" s="188"/>
      <c r="N43" s="199" t="str">
        <f>IF(I43="","",'１入力用シート（クラブの基本部分）'!$D$4)</f>
        <v/>
      </c>
      <c r="O43" s="189"/>
      <c r="P43" s="188"/>
      <c r="Q43" s="188"/>
      <c r="R43" s="90"/>
    </row>
    <row r="44" spans="2:18" x14ac:dyDescent="0.4">
      <c r="B44" s="87">
        <v>40</v>
      </c>
      <c r="C44" s="187"/>
      <c r="D44" s="188"/>
      <c r="E44" s="188"/>
      <c r="F44" s="188"/>
      <c r="G44" s="188"/>
      <c r="H44" s="188"/>
      <c r="I44" s="188"/>
      <c r="J44" s="253" t="str">
        <f t="shared" si="0"/>
        <v/>
      </c>
      <c r="K44" s="253" t="str">
        <f>IF(I44="","",DATEDIF(I44,'１入力用シート（クラブの基本部分）'!$D$4,"Y"))</f>
        <v/>
      </c>
      <c r="L44" s="190"/>
      <c r="M44" s="188"/>
      <c r="N44" s="199" t="str">
        <f>IF(I44="","",'１入力用シート（クラブの基本部分）'!$D$4)</f>
        <v/>
      </c>
      <c r="O44" s="189"/>
      <c r="P44" s="188"/>
      <c r="Q44" s="188"/>
      <c r="R44" s="90"/>
    </row>
    <row r="45" spans="2:18" x14ac:dyDescent="0.4">
      <c r="B45" s="87">
        <v>41</v>
      </c>
      <c r="C45" s="187"/>
      <c r="D45" s="188"/>
      <c r="E45" s="188"/>
      <c r="F45" s="188"/>
      <c r="G45" s="188"/>
      <c r="H45" s="188"/>
      <c r="I45" s="188"/>
      <c r="J45" s="253" t="str">
        <f t="shared" si="0"/>
        <v/>
      </c>
      <c r="K45" s="253" t="str">
        <f>IF(I45="","",DATEDIF(I45,'１入力用シート（クラブの基本部分）'!$D$4,"Y"))</f>
        <v/>
      </c>
      <c r="L45" s="190"/>
      <c r="M45" s="188"/>
      <c r="N45" s="199" t="str">
        <f>IF(I45="","",'１入力用シート（クラブの基本部分）'!$D$4)</f>
        <v/>
      </c>
      <c r="O45" s="189"/>
      <c r="P45" s="188"/>
      <c r="Q45" s="188"/>
      <c r="R45" s="90"/>
    </row>
    <row r="46" spans="2:18" x14ac:dyDescent="0.4">
      <c r="B46" s="87">
        <v>42</v>
      </c>
      <c r="C46" s="187"/>
      <c r="D46" s="188"/>
      <c r="E46" s="188"/>
      <c r="F46" s="188"/>
      <c r="G46" s="188"/>
      <c r="H46" s="188"/>
      <c r="I46" s="188"/>
      <c r="J46" s="253" t="str">
        <f t="shared" si="0"/>
        <v/>
      </c>
      <c r="K46" s="253" t="str">
        <f>IF(I46="","",DATEDIF(I46,'１入力用シート（クラブの基本部分）'!$D$4,"Y"))</f>
        <v/>
      </c>
      <c r="L46" s="190"/>
      <c r="M46" s="188"/>
      <c r="N46" s="199" t="str">
        <f>IF(I46="","",'１入力用シート（クラブの基本部分）'!$D$4)</f>
        <v/>
      </c>
      <c r="O46" s="189"/>
      <c r="P46" s="188"/>
      <c r="Q46" s="188"/>
      <c r="R46" s="90"/>
    </row>
    <row r="47" spans="2:18" x14ac:dyDescent="0.4">
      <c r="B47" s="87">
        <v>43</v>
      </c>
      <c r="C47" s="187"/>
      <c r="D47" s="188"/>
      <c r="E47" s="188"/>
      <c r="F47" s="188"/>
      <c r="G47" s="188"/>
      <c r="H47" s="188"/>
      <c r="I47" s="188"/>
      <c r="J47" s="253" t="str">
        <f t="shared" si="0"/>
        <v/>
      </c>
      <c r="K47" s="253" t="str">
        <f>IF(I47="","",DATEDIF(I47,'１入力用シート（クラブの基本部分）'!$D$4,"Y"))</f>
        <v/>
      </c>
      <c r="L47" s="190"/>
      <c r="M47" s="188"/>
      <c r="N47" s="199" t="str">
        <f>IF(I47="","",'１入力用シート（クラブの基本部分）'!$D$4)</f>
        <v/>
      </c>
      <c r="O47" s="189"/>
      <c r="P47" s="188"/>
      <c r="Q47" s="188"/>
      <c r="R47" s="90"/>
    </row>
    <row r="48" spans="2:18" x14ac:dyDescent="0.4">
      <c r="B48" s="87">
        <v>44</v>
      </c>
      <c r="C48" s="187"/>
      <c r="D48" s="188"/>
      <c r="E48" s="188"/>
      <c r="F48" s="188"/>
      <c r="G48" s="188"/>
      <c r="H48" s="188"/>
      <c r="I48" s="188"/>
      <c r="J48" s="253" t="str">
        <f t="shared" si="0"/>
        <v/>
      </c>
      <c r="K48" s="253" t="str">
        <f>IF(I48="","",DATEDIF(I48,'１入力用シート（クラブの基本部分）'!$D$4,"Y"))</f>
        <v/>
      </c>
      <c r="L48" s="190"/>
      <c r="M48" s="188"/>
      <c r="N48" s="199" t="str">
        <f>IF(I48="","",'１入力用シート（クラブの基本部分）'!$D$4)</f>
        <v/>
      </c>
      <c r="O48" s="189"/>
      <c r="P48" s="188"/>
      <c r="Q48" s="188"/>
      <c r="R48" s="90"/>
    </row>
    <row r="49" spans="2:18" x14ac:dyDescent="0.4">
      <c r="B49" s="87">
        <v>45</v>
      </c>
      <c r="C49" s="187"/>
      <c r="D49" s="188"/>
      <c r="E49" s="188"/>
      <c r="F49" s="188"/>
      <c r="G49" s="188"/>
      <c r="H49" s="188"/>
      <c r="I49" s="188"/>
      <c r="J49" s="253" t="str">
        <f t="shared" si="0"/>
        <v/>
      </c>
      <c r="K49" s="253" t="str">
        <f>IF(I49="","",DATEDIF(I49,'１入力用シート（クラブの基本部分）'!$D$4,"Y"))</f>
        <v/>
      </c>
      <c r="L49" s="190"/>
      <c r="M49" s="188"/>
      <c r="N49" s="199" t="str">
        <f>IF(I49="","",'１入力用シート（クラブの基本部分）'!$D$4)</f>
        <v/>
      </c>
      <c r="O49" s="189"/>
      <c r="P49" s="188"/>
      <c r="Q49" s="188"/>
      <c r="R49" s="90"/>
    </row>
    <row r="50" spans="2:18" x14ac:dyDescent="0.4">
      <c r="B50" s="87">
        <v>46</v>
      </c>
      <c r="C50" s="187"/>
      <c r="D50" s="188"/>
      <c r="E50" s="188"/>
      <c r="F50" s="188"/>
      <c r="G50" s="188"/>
      <c r="H50" s="188"/>
      <c r="I50" s="188"/>
      <c r="J50" s="253" t="str">
        <f t="shared" si="0"/>
        <v/>
      </c>
      <c r="K50" s="253" t="str">
        <f>IF(I50="","",DATEDIF(I50,'１入力用シート（クラブの基本部分）'!$D$4,"Y"))</f>
        <v/>
      </c>
      <c r="L50" s="190"/>
      <c r="M50" s="188"/>
      <c r="N50" s="199" t="str">
        <f>IF(I50="","",'１入力用シート（クラブの基本部分）'!$D$4)</f>
        <v/>
      </c>
      <c r="O50" s="189"/>
      <c r="P50" s="188"/>
      <c r="Q50" s="188"/>
      <c r="R50" s="90"/>
    </row>
    <row r="51" spans="2:18" x14ac:dyDescent="0.4">
      <c r="B51" s="87">
        <v>47</v>
      </c>
      <c r="C51" s="187"/>
      <c r="D51" s="188"/>
      <c r="E51" s="188"/>
      <c r="F51" s="188"/>
      <c r="G51" s="188"/>
      <c r="H51" s="188"/>
      <c r="I51" s="188"/>
      <c r="J51" s="253" t="str">
        <f t="shared" si="0"/>
        <v/>
      </c>
      <c r="K51" s="253" t="str">
        <f>IF(I51="","",DATEDIF(I51,'１入力用シート（クラブの基本部分）'!$D$4,"Y"))</f>
        <v/>
      </c>
      <c r="L51" s="190"/>
      <c r="M51" s="188"/>
      <c r="N51" s="199" t="str">
        <f>IF(I51="","",'１入力用シート（クラブの基本部分）'!$D$4)</f>
        <v/>
      </c>
      <c r="O51" s="189"/>
      <c r="P51" s="188"/>
      <c r="Q51" s="188"/>
      <c r="R51" s="90"/>
    </row>
    <row r="52" spans="2:18" x14ac:dyDescent="0.4">
      <c r="B52" s="87">
        <v>48</v>
      </c>
      <c r="C52" s="187"/>
      <c r="D52" s="188"/>
      <c r="E52" s="188"/>
      <c r="F52" s="188"/>
      <c r="G52" s="188"/>
      <c r="H52" s="188"/>
      <c r="I52" s="188"/>
      <c r="J52" s="253" t="str">
        <f t="shared" si="0"/>
        <v/>
      </c>
      <c r="K52" s="253" t="str">
        <f>IF(I52="","",DATEDIF(I52,'１入力用シート（クラブの基本部分）'!$D$4,"Y"))</f>
        <v/>
      </c>
      <c r="L52" s="190"/>
      <c r="M52" s="188"/>
      <c r="N52" s="199" t="str">
        <f>IF(I52="","",'１入力用シート（クラブの基本部分）'!$D$4)</f>
        <v/>
      </c>
      <c r="O52" s="189"/>
      <c r="P52" s="188"/>
      <c r="Q52" s="188"/>
      <c r="R52" s="90"/>
    </row>
    <row r="53" spans="2:18" x14ac:dyDescent="0.4">
      <c r="B53" s="87">
        <v>49</v>
      </c>
      <c r="C53" s="187"/>
      <c r="D53" s="188"/>
      <c r="E53" s="188"/>
      <c r="F53" s="188"/>
      <c r="G53" s="188"/>
      <c r="H53" s="188"/>
      <c r="I53" s="188"/>
      <c r="J53" s="253" t="str">
        <f t="shared" si="0"/>
        <v/>
      </c>
      <c r="K53" s="253" t="str">
        <f>IF(I53="","",DATEDIF(I53,'１入力用シート（クラブの基本部分）'!$D$4,"Y"))</f>
        <v/>
      </c>
      <c r="L53" s="190"/>
      <c r="M53" s="188"/>
      <c r="N53" s="199" t="str">
        <f>IF(I53="","",'１入力用シート（クラブの基本部分）'!$D$4)</f>
        <v/>
      </c>
      <c r="O53" s="189"/>
      <c r="P53" s="188"/>
      <c r="Q53" s="188"/>
      <c r="R53" s="90"/>
    </row>
    <row r="54" spans="2:18" x14ac:dyDescent="0.4">
      <c r="B54" s="87">
        <v>50</v>
      </c>
      <c r="C54" s="187"/>
      <c r="D54" s="188"/>
      <c r="E54" s="188"/>
      <c r="F54" s="188"/>
      <c r="G54" s="188"/>
      <c r="H54" s="188"/>
      <c r="I54" s="188"/>
      <c r="J54" s="253" t="str">
        <f t="shared" si="0"/>
        <v/>
      </c>
      <c r="K54" s="253" t="str">
        <f>IF(I54="","",DATEDIF(I54,'１入力用シート（クラブの基本部分）'!$D$4,"Y"))</f>
        <v/>
      </c>
      <c r="L54" s="190"/>
      <c r="M54" s="188"/>
      <c r="N54" s="199" t="str">
        <f>IF(I54="","",'１入力用シート（クラブの基本部分）'!$D$4)</f>
        <v/>
      </c>
      <c r="O54" s="189"/>
      <c r="P54" s="188"/>
      <c r="Q54" s="188"/>
      <c r="R54" s="90"/>
    </row>
    <row r="55" spans="2:18" x14ac:dyDescent="0.4">
      <c r="B55" s="87">
        <v>51</v>
      </c>
      <c r="C55" s="187"/>
      <c r="D55" s="188"/>
      <c r="E55" s="188"/>
      <c r="F55" s="188"/>
      <c r="G55" s="188"/>
      <c r="H55" s="188"/>
      <c r="I55" s="188"/>
      <c r="J55" s="253" t="str">
        <f t="shared" si="0"/>
        <v/>
      </c>
      <c r="K55" s="253" t="str">
        <f>IF(I55="","",DATEDIF(I55,'１入力用シート（クラブの基本部分）'!$D$4,"Y"))</f>
        <v/>
      </c>
      <c r="L55" s="190"/>
      <c r="M55" s="188"/>
      <c r="N55" s="199" t="str">
        <f>IF(I55="","",'１入力用シート（クラブの基本部分）'!$D$4)</f>
        <v/>
      </c>
      <c r="O55" s="189"/>
      <c r="P55" s="188"/>
      <c r="Q55" s="188"/>
      <c r="R55" s="90"/>
    </row>
    <row r="56" spans="2:18" x14ac:dyDescent="0.4">
      <c r="B56" s="87">
        <v>52</v>
      </c>
      <c r="C56" s="187"/>
      <c r="D56" s="188"/>
      <c r="E56" s="188"/>
      <c r="F56" s="188"/>
      <c r="G56" s="188"/>
      <c r="H56" s="188"/>
      <c r="I56" s="188"/>
      <c r="J56" s="253" t="str">
        <f t="shared" si="0"/>
        <v/>
      </c>
      <c r="K56" s="253" t="str">
        <f>IF(I56="","",DATEDIF(I56,'１入力用シート（クラブの基本部分）'!$D$4,"Y"))</f>
        <v/>
      </c>
      <c r="L56" s="190"/>
      <c r="M56" s="188"/>
      <c r="N56" s="199" t="str">
        <f>IF(I56="","",'１入力用シート（クラブの基本部分）'!$D$4)</f>
        <v/>
      </c>
      <c r="O56" s="189"/>
      <c r="P56" s="188"/>
      <c r="Q56" s="188"/>
      <c r="R56" s="90"/>
    </row>
    <row r="57" spans="2:18" x14ac:dyDescent="0.4">
      <c r="B57" s="87">
        <v>53</v>
      </c>
      <c r="C57" s="187"/>
      <c r="D57" s="188"/>
      <c r="E57" s="188"/>
      <c r="F57" s="188"/>
      <c r="G57" s="188"/>
      <c r="H57" s="188"/>
      <c r="I57" s="188"/>
      <c r="J57" s="253" t="str">
        <f t="shared" si="0"/>
        <v/>
      </c>
      <c r="K57" s="253" t="str">
        <f>IF(I57="","",DATEDIF(I57,'１入力用シート（クラブの基本部分）'!$D$4,"Y"))</f>
        <v/>
      </c>
      <c r="L57" s="190"/>
      <c r="M57" s="188"/>
      <c r="N57" s="199" t="str">
        <f>IF(I57="","",'１入力用シート（クラブの基本部分）'!$D$4)</f>
        <v/>
      </c>
      <c r="O57" s="189"/>
      <c r="P57" s="188"/>
      <c r="Q57" s="188"/>
      <c r="R57" s="90"/>
    </row>
    <row r="58" spans="2:18" x14ac:dyDescent="0.4">
      <c r="B58" s="87">
        <v>54</v>
      </c>
      <c r="C58" s="187"/>
      <c r="D58" s="188"/>
      <c r="E58" s="188"/>
      <c r="F58" s="188"/>
      <c r="G58" s="188"/>
      <c r="H58" s="188"/>
      <c r="I58" s="188"/>
      <c r="J58" s="253" t="str">
        <f t="shared" si="0"/>
        <v/>
      </c>
      <c r="K58" s="253" t="str">
        <f>IF(I58="","",DATEDIF(I58,'１入力用シート（クラブの基本部分）'!$D$4,"Y"))</f>
        <v/>
      </c>
      <c r="L58" s="190"/>
      <c r="M58" s="188"/>
      <c r="N58" s="199" t="str">
        <f>IF(I58="","",'１入力用シート（クラブの基本部分）'!$D$4)</f>
        <v/>
      </c>
      <c r="O58" s="189"/>
      <c r="P58" s="188"/>
      <c r="Q58" s="188"/>
      <c r="R58" s="90"/>
    </row>
    <row r="59" spans="2:18" x14ac:dyDescent="0.4">
      <c r="B59" s="87">
        <v>55</v>
      </c>
      <c r="C59" s="187"/>
      <c r="D59" s="188"/>
      <c r="E59" s="188"/>
      <c r="F59" s="188"/>
      <c r="G59" s="188"/>
      <c r="H59" s="188"/>
      <c r="I59" s="188"/>
      <c r="J59" s="253" t="str">
        <f t="shared" si="0"/>
        <v/>
      </c>
      <c r="K59" s="253" t="str">
        <f>IF(I59="","",DATEDIF(I59,'１入力用シート（クラブの基本部分）'!$D$4,"Y"))</f>
        <v/>
      </c>
      <c r="L59" s="190"/>
      <c r="M59" s="188"/>
      <c r="N59" s="199" t="str">
        <f>IF(I59="","",'１入力用シート（クラブの基本部分）'!$D$4)</f>
        <v/>
      </c>
      <c r="O59" s="189"/>
      <c r="P59" s="188"/>
      <c r="Q59" s="188"/>
      <c r="R59" s="90"/>
    </row>
    <row r="60" spans="2:18" x14ac:dyDescent="0.4">
      <c r="B60" s="87">
        <v>56</v>
      </c>
      <c r="C60" s="187"/>
      <c r="D60" s="188"/>
      <c r="E60" s="188"/>
      <c r="F60" s="188"/>
      <c r="G60" s="188"/>
      <c r="H60" s="188"/>
      <c r="I60" s="188"/>
      <c r="J60" s="253" t="str">
        <f t="shared" si="0"/>
        <v/>
      </c>
      <c r="K60" s="253" t="str">
        <f>IF(I60="","",DATEDIF(I60,'１入力用シート（クラブの基本部分）'!$D$4,"Y"))</f>
        <v/>
      </c>
      <c r="L60" s="190"/>
      <c r="M60" s="188"/>
      <c r="N60" s="199" t="str">
        <f>IF(I60="","",'１入力用シート（クラブの基本部分）'!$D$4)</f>
        <v/>
      </c>
      <c r="O60" s="189"/>
      <c r="P60" s="188"/>
      <c r="Q60" s="188"/>
      <c r="R60" s="90"/>
    </row>
    <row r="61" spans="2:18" x14ac:dyDescent="0.4">
      <c r="B61" s="87">
        <v>57</v>
      </c>
      <c r="C61" s="187"/>
      <c r="D61" s="188"/>
      <c r="E61" s="188"/>
      <c r="F61" s="188"/>
      <c r="G61" s="188"/>
      <c r="H61" s="188"/>
      <c r="I61" s="189"/>
      <c r="J61" s="253" t="str">
        <f t="shared" si="0"/>
        <v/>
      </c>
      <c r="K61" s="253" t="str">
        <f>IF(I61="","",DATEDIF(I61,'１入力用シート（クラブの基本部分）'!$D$4,"Y"))</f>
        <v/>
      </c>
      <c r="L61" s="190"/>
      <c r="M61" s="188"/>
      <c r="N61" s="199" t="str">
        <f>IF(I61="","",'１入力用シート（クラブの基本部分）'!$D$4)</f>
        <v/>
      </c>
      <c r="O61" s="189"/>
      <c r="P61" s="188"/>
      <c r="Q61" s="188"/>
      <c r="R61" s="90"/>
    </row>
    <row r="62" spans="2:18" x14ac:dyDescent="0.4">
      <c r="B62" s="87">
        <v>58</v>
      </c>
      <c r="C62" s="187"/>
      <c r="D62" s="188"/>
      <c r="E62" s="188"/>
      <c r="F62" s="188"/>
      <c r="G62" s="188"/>
      <c r="H62" s="188"/>
      <c r="I62" s="188"/>
      <c r="J62" s="253" t="str">
        <f t="shared" si="0"/>
        <v/>
      </c>
      <c r="K62" s="253" t="str">
        <f>IF(I62="","",DATEDIF(I62,'１入力用シート（クラブの基本部分）'!$D$4,"Y"))</f>
        <v/>
      </c>
      <c r="L62" s="190"/>
      <c r="M62" s="188"/>
      <c r="N62" s="199" t="str">
        <f>IF(I62="","",'１入力用シート（クラブの基本部分）'!$D$4)</f>
        <v/>
      </c>
      <c r="O62" s="189"/>
      <c r="P62" s="188"/>
      <c r="Q62" s="188"/>
      <c r="R62" s="90"/>
    </row>
    <row r="63" spans="2:18" x14ac:dyDescent="0.4">
      <c r="B63" s="87">
        <v>59</v>
      </c>
      <c r="C63" s="187"/>
      <c r="D63" s="188"/>
      <c r="E63" s="188"/>
      <c r="F63" s="188"/>
      <c r="G63" s="188"/>
      <c r="H63" s="188"/>
      <c r="I63" s="188"/>
      <c r="J63" s="253" t="str">
        <f t="shared" si="0"/>
        <v/>
      </c>
      <c r="K63" s="253" t="str">
        <f>IF(I63="","",DATEDIF(I63,'１入力用シート（クラブの基本部分）'!$D$4,"Y"))</f>
        <v/>
      </c>
      <c r="L63" s="190"/>
      <c r="M63" s="188"/>
      <c r="N63" s="199" t="str">
        <f>IF(I63="","",'１入力用シート（クラブの基本部分）'!$D$4)</f>
        <v/>
      </c>
      <c r="O63" s="189"/>
      <c r="P63" s="188"/>
      <c r="Q63" s="188"/>
      <c r="R63" s="90"/>
    </row>
    <row r="64" spans="2:18" x14ac:dyDescent="0.4">
      <c r="B64" s="87">
        <v>60</v>
      </c>
      <c r="C64" s="187"/>
      <c r="D64" s="188"/>
      <c r="E64" s="188"/>
      <c r="F64" s="188"/>
      <c r="G64" s="188"/>
      <c r="H64" s="188"/>
      <c r="I64" s="188"/>
      <c r="J64" s="253" t="str">
        <f t="shared" si="0"/>
        <v/>
      </c>
      <c r="K64" s="253" t="str">
        <f>IF(I64="","",DATEDIF(I64,'１入力用シート（クラブの基本部分）'!$D$4,"Y"))</f>
        <v/>
      </c>
      <c r="L64" s="190"/>
      <c r="M64" s="188"/>
      <c r="N64" s="199" t="str">
        <f>IF(I64="","",'１入力用シート（クラブの基本部分）'!$D$4)</f>
        <v/>
      </c>
      <c r="O64" s="189"/>
      <c r="P64" s="188"/>
      <c r="Q64" s="188"/>
      <c r="R64" s="90"/>
    </row>
    <row r="65" spans="2:18" x14ac:dyDescent="0.4">
      <c r="B65" s="87">
        <v>61</v>
      </c>
      <c r="C65" s="187"/>
      <c r="D65" s="188"/>
      <c r="E65" s="188"/>
      <c r="F65" s="188"/>
      <c r="G65" s="188"/>
      <c r="H65" s="188"/>
      <c r="I65" s="188"/>
      <c r="J65" s="253" t="str">
        <f t="shared" si="0"/>
        <v/>
      </c>
      <c r="K65" s="253" t="str">
        <f>IF(I65="","",DATEDIF(I65,'１入力用シート（クラブの基本部分）'!$D$4,"Y"))</f>
        <v/>
      </c>
      <c r="L65" s="190"/>
      <c r="M65" s="188"/>
      <c r="N65" s="199" t="str">
        <f>IF(I65="","",'１入力用シート（クラブの基本部分）'!$D$4)</f>
        <v/>
      </c>
      <c r="O65" s="189"/>
      <c r="P65" s="188"/>
      <c r="Q65" s="188"/>
      <c r="R65" s="90"/>
    </row>
    <row r="66" spans="2:18" x14ac:dyDescent="0.4">
      <c r="B66" s="87">
        <v>62</v>
      </c>
      <c r="C66" s="187"/>
      <c r="D66" s="188"/>
      <c r="E66" s="188"/>
      <c r="F66" s="188"/>
      <c r="G66" s="188"/>
      <c r="H66" s="188"/>
      <c r="I66" s="188"/>
      <c r="J66" s="253" t="str">
        <f t="shared" si="0"/>
        <v/>
      </c>
      <c r="K66" s="253" t="str">
        <f>IF(I66="","",DATEDIF(I66,'１入力用シート（クラブの基本部分）'!$D$4,"Y"))</f>
        <v/>
      </c>
      <c r="L66" s="190"/>
      <c r="M66" s="188"/>
      <c r="N66" s="199" t="str">
        <f>IF(I66="","",'１入力用シート（クラブの基本部分）'!$D$4)</f>
        <v/>
      </c>
      <c r="O66" s="189"/>
      <c r="P66" s="188"/>
      <c r="Q66" s="188"/>
      <c r="R66" s="90"/>
    </row>
    <row r="67" spans="2:18" x14ac:dyDescent="0.4">
      <c r="B67" s="87">
        <v>63</v>
      </c>
      <c r="C67" s="187"/>
      <c r="D67" s="188"/>
      <c r="E67" s="188"/>
      <c r="F67" s="188"/>
      <c r="G67" s="188"/>
      <c r="H67" s="188"/>
      <c r="I67" s="188"/>
      <c r="J67" s="253" t="str">
        <f t="shared" si="0"/>
        <v/>
      </c>
      <c r="K67" s="253" t="str">
        <f>IF(I67="","",DATEDIF(I67,'１入力用シート（クラブの基本部分）'!$D$4,"Y"))</f>
        <v/>
      </c>
      <c r="L67" s="190"/>
      <c r="M67" s="188"/>
      <c r="N67" s="199" t="str">
        <f>IF(I67="","",'１入力用シート（クラブの基本部分）'!$D$4)</f>
        <v/>
      </c>
      <c r="O67" s="189"/>
      <c r="P67" s="188"/>
      <c r="Q67" s="188"/>
      <c r="R67" s="90"/>
    </row>
    <row r="68" spans="2:18" x14ac:dyDescent="0.4">
      <c r="B68" s="87">
        <v>64</v>
      </c>
      <c r="C68" s="187"/>
      <c r="D68" s="188"/>
      <c r="E68" s="188"/>
      <c r="F68" s="188"/>
      <c r="G68" s="188"/>
      <c r="H68" s="188"/>
      <c r="I68" s="188"/>
      <c r="J68" s="253" t="str">
        <f t="shared" si="0"/>
        <v/>
      </c>
      <c r="K68" s="253" t="str">
        <f>IF(I68="","",DATEDIF(I68,'１入力用シート（クラブの基本部分）'!$D$4,"Y"))</f>
        <v/>
      </c>
      <c r="L68" s="190"/>
      <c r="M68" s="188"/>
      <c r="N68" s="199" t="str">
        <f>IF(I68="","",'１入力用シート（クラブの基本部分）'!$D$4)</f>
        <v/>
      </c>
      <c r="O68" s="189"/>
      <c r="P68" s="188"/>
      <c r="Q68" s="188"/>
      <c r="R68" s="90"/>
    </row>
    <row r="69" spans="2:18" x14ac:dyDescent="0.4">
      <c r="B69" s="87">
        <v>65</v>
      </c>
      <c r="C69" s="187"/>
      <c r="D69" s="188"/>
      <c r="E69" s="188"/>
      <c r="F69" s="188"/>
      <c r="G69" s="188"/>
      <c r="H69" s="188"/>
      <c r="I69" s="189"/>
      <c r="J69" s="253" t="str">
        <f t="shared" si="0"/>
        <v/>
      </c>
      <c r="K69" s="253" t="str">
        <f>IF(I69="","",DATEDIF(I69,'１入力用シート（クラブの基本部分）'!$D$4,"Y"))</f>
        <v/>
      </c>
      <c r="L69" s="190"/>
      <c r="M69" s="188"/>
      <c r="N69" s="199" t="str">
        <f>IF(I69="","",'１入力用シート（クラブの基本部分）'!$D$4)</f>
        <v/>
      </c>
      <c r="O69" s="189"/>
      <c r="P69" s="188"/>
      <c r="Q69" s="188"/>
      <c r="R69" s="90"/>
    </row>
    <row r="70" spans="2:18" x14ac:dyDescent="0.4">
      <c r="B70" s="87">
        <v>66</v>
      </c>
      <c r="C70" s="187"/>
      <c r="D70" s="188"/>
      <c r="E70" s="188"/>
      <c r="F70" s="188"/>
      <c r="G70" s="188"/>
      <c r="H70" s="188"/>
      <c r="I70" s="189"/>
      <c r="J70" s="253" t="str">
        <f t="shared" si="0"/>
        <v/>
      </c>
      <c r="K70" s="253" t="str">
        <f>IF(I70="","",DATEDIF(I70,'１入力用シート（クラブの基本部分）'!$D$4,"Y"))</f>
        <v/>
      </c>
      <c r="L70" s="190"/>
      <c r="M70" s="188"/>
      <c r="N70" s="199" t="str">
        <f>IF(I70="","",'１入力用シート（クラブの基本部分）'!$D$4)</f>
        <v/>
      </c>
      <c r="O70" s="189"/>
      <c r="P70" s="188"/>
      <c r="Q70" s="188"/>
      <c r="R70" s="90"/>
    </row>
    <row r="71" spans="2:18" x14ac:dyDescent="0.4">
      <c r="B71" s="87">
        <v>67</v>
      </c>
      <c r="C71" s="187"/>
      <c r="D71" s="188"/>
      <c r="E71" s="188"/>
      <c r="F71" s="188"/>
      <c r="G71" s="188"/>
      <c r="H71" s="188"/>
      <c r="I71" s="189"/>
      <c r="J71" s="253" t="str">
        <f t="shared" si="0"/>
        <v/>
      </c>
      <c r="K71" s="253" t="str">
        <f>IF(I71="","",DATEDIF(I71,'１入力用シート（クラブの基本部分）'!$D$4,"Y"))</f>
        <v/>
      </c>
      <c r="L71" s="190"/>
      <c r="M71" s="188"/>
      <c r="N71" s="199" t="str">
        <f>IF(I71="","",'１入力用シート（クラブの基本部分）'!$D$4)</f>
        <v/>
      </c>
      <c r="O71" s="189"/>
      <c r="P71" s="188"/>
      <c r="Q71" s="188"/>
      <c r="R71" s="90"/>
    </row>
    <row r="72" spans="2:18" x14ac:dyDescent="0.4">
      <c r="B72" s="87">
        <v>68</v>
      </c>
      <c r="C72" s="187"/>
      <c r="D72" s="188"/>
      <c r="E72" s="188"/>
      <c r="F72" s="188"/>
      <c r="G72" s="188"/>
      <c r="H72" s="188"/>
      <c r="I72" s="188"/>
      <c r="J72" s="253" t="str">
        <f t="shared" si="0"/>
        <v/>
      </c>
      <c r="K72" s="253" t="str">
        <f>IF(I72="","",DATEDIF(I72,'１入力用シート（クラブの基本部分）'!$D$4,"Y"))</f>
        <v/>
      </c>
      <c r="L72" s="190"/>
      <c r="M72" s="188"/>
      <c r="N72" s="199" t="str">
        <f>IF(I72="","",'１入力用シート（クラブの基本部分）'!$D$4)</f>
        <v/>
      </c>
      <c r="O72" s="189"/>
      <c r="P72" s="188"/>
      <c r="Q72" s="188"/>
      <c r="R72" s="90"/>
    </row>
    <row r="73" spans="2:18" x14ac:dyDescent="0.4">
      <c r="B73" s="87">
        <v>69</v>
      </c>
      <c r="C73" s="187"/>
      <c r="D73" s="188"/>
      <c r="E73" s="188"/>
      <c r="F73" s="188"/>
      <c r="G73" s="188"/>
      <c r="H73" s="188"/>
      <c r="I73" s="188"/>
      <c r="J73" s="253" t="str">
        <f t="shared" si="0"/>
        <v/>
      </c>
      <c r="K73" s="253" t="str">
        <f>IF(I73="","",DATEDIF(I73,'１入力用シート（クラブの基本部分）'!$D$4,"Y"))</f>
        <v/>
      </c>
      <c r="L73" s="190"/>
      <c r="M73" s="188"/>
      <c r="N73" s="199" t="str">
        <f>IF(I73="","",'１入力用シート（クラブの基本部分）'!$D$4)</f>
        <v/>
      </c>
      <c r="O73" s="189"/>
      <c r="P73" s="188"/>
      <c r="Q73" s="188"/>
      <c r="R73" s="90"/>
    </row>
    <row r="74" spans="2:18" x14ac:dyDescent="0.4">
      <c r="B74" s="87">
        <v>70</v>
      </c>
      <c r="C74" s="187"/>
      <c r="D74" s="188"/>
      <c r="E74" s="188"/>
      <c r="F74" s="188"/>
      <c r="G74" s="188"/>
      <c r="H74" s="188"/>
      <c r="I74" s="188"/>
      <c r="J74" s="253" t="str">
        <f t="shared" ref="J74" si="1">IF(I74="","",VLOOKUP(K74,$J$80:$K$85,2,TRUE))</f>
        <v/>
      </c>
      <c r="K74" s="253" t="str">
        <f>IF(I74="","",DATEDIF(I74,'１入力用シート（クラブの基本部分）'!$D$4,"Y"))</f>
        <v/>
      </c>
      <c r="L74" s="190"/>
      <c r="M74" s="188"/>
      <c r="N74" s="199" t="str">
        <f>IF(I74="","",'１入力用シート（クラブの基本部分）'!$D$4)</f>
        <v/>
      </c>
      <c r="O74" s="189"/>
      <c r="P74" s="188"/>
      <c r="Q74" s="188"/>
      <c r="R74" s="90"/>
    </row>
    <row r="75" spans="2:18" x14ac:dyDescent="0.4">
      <c r="B75" s="90"/>
      <c r="C75" s="90"/>
      <c r="D75" s="90"/>
      <c r="E75" s="90"/>
      <c r="F75" s="90"/>
      <c r="G75" s="90"/>
      <c r="H75" s="90"/>
      <c r="I75" s="90"/>
      <c r="J75" s="90"/>
      <c r="K75" s="90"/>
      <c r="L75" s="90"/>
      <c r="M75" s="90"/>
      <c r="N75" s="90"/>
      <c r="O75" s="90"/>
      <c r="P75" s="90"/>
      <c r="Q75" s="90"/>
      <c r="R75" s="90"/>
    </row>
    <row r="76" spans="2:18" x14ac:dyDescent="0.4">
      <c r="B76" s="90"/>
      <c r="C76" s="90"/>
      <c r="D76" s="90"/>
      <c r="E76" s="90"/>
      <c r="F76" s="90"/>
      <c r="G76" s="90"/>
      <c r="H76" s="90"/>
      <c r="I76" s="90"/>
      <c r="J76" s="90"/>
      <c r="K76" s="90"/>
      <c r="L76" s="90"/>
      <c r="M76" s="90"/>
      <c r="N76" s="90"/>
      <c r="O76" s="90"/>
      <c r="P76" s="90"/>
      <c r="Q76" s="90"/>
      <c r="R76" s="90"/>
    </row>
    <row r="77" spans="2:18" x14ac:dyDescent="0.4">
      <c r="B77" s="90"/>
      <c r="C77" s="90" t="s">
        <v>240</v>
      </c>
      <c r="D77" s="90"/>
      <c r="E77" s="90"/>
      <c r="F77" s="90"/>
      <c r="G77" s="90"/>
      <c r="H77" s="90"/>
      <c r="I77" s="90"/>
      <c r="J77" s="90"/>
      <c r="K77" s="90"/>
      <c r="L77" s="90"/>
      <c r="M77" s="90"/>
      <c r="N77" s="90"/>
      <c r="O77" s="90"/>
      <c r="P77" s="90"/>
      <c r="Q77" s="90"/>
      <c r="R77" s="90"/>
    </row>
    <row r="78" spans="2:18" ht="19.5" thickBot="1" x14ac:dyDescent="0.45">
      <c r="B78" s="90"/>
      <c r="C78" s="90" t="s">
        <v>248</v>
      </c>
      <c r="D78" s="90"/>
      <c r="E78" s="90"/>
      <c r="F78" s="90"/>
      <c r="G78" s="90"/>
      <c r="H78" s="90"/>
      <c r="I78" s="90"/>
      <c r="J78" s="90"/>
      <c r="K78" s="90"/>
      <c r="L78" s="90" t="s">
        <v>264</v>
      </c>
      <c r="M78" s="90" t="s">
        <v>266</v>
      </c>
      <c r="N78" s="90"/>
      <c r="O78" s="90"/>
      <c r="P78" s="90"/>
      <c r="Q78" s="90"/>
      <c r="R78" s="90"/>
    </row>
    <row r="79" spans="2:18" x14ac:dyDescent="0.4">
      <c r="B79" s="90"/>
      <c r="C79" s="90" t="s">
        <v>257</v>
      </c>
      <c r="D79" s="90"/>
      <c r="E79" s="90"/>
      <c r="F79" s="90"/>
      <c r="G79" s="90"/>
      <c r="H79" s="90"/>
      <c r="I79" s="90" t="s">
        <v>253</v>
      </c>
      <c r="J79" s="91" t="s">
        <v>205</v>
      </c>
      <c r="K79" s="92"/>
      <c r="L79" s="93"/>
      <c r="M79" s="95"/>
      <c r="N79" s="95"/>
      <c r="O79" s="90"/>
      <c r="P79" s="90"/>
      <c r="Q79" s="90"/>
      <c r="R79" s="90"/>
    </row>
    <row r="80" spans="2:18" x14ac:dyDescent="0.4">
      <c r="B80" s="90"/>
      <c r="C80" s="90"/>
      <c r="D80" s="90"/>
      <c r="E80" s="90"/>
      <c r="F80" s="90"/>
      <c r="G80" s="90"/>
      <c r="H80" s="90"/>
      <c r="I80" s="106">
        <v>41001</v>
      </c>
      <c r="J80" s="250">
        <v>6</v>
      </c>
      <c r="K80" s="94" t="s">
        <v>206</v>
      </c>
      <c r="L80" s="93"/>
      <c r="M80" s="95"/>
      <c r="N80" s="95"/>
      <c r="O80" s="90"/>
      <c r="P80" s="90"/>
      <c r="Q80" s="90"/>
      <c r="R80" s="90"/>
    </row>
    <row r="81" spans="2:18" x14ac:dyDescent="0.4">
      <c r="B81" s="90"/>
      <c r="C81" s="90"/>
      <c r="D81" s="90"/>
      <c r="E81" s="90"/>
      <c r="F81" s="90"/>
      <c r="G81" s="90"/>
      <c r="H81" s="90"/>
      <c r="I81" s="106">
        <v>43191</v>
      </c>
      <c r="J81" s="250">
        <v>7</v>
      </c>
      <c r="K81" s="94" t="s">
        <v>207</v>
      </c>
      <c r="L81" s="93"/>
      <c r="M81" s="95"/>
      <c r="N81" s="95"/>
      <c r="O81" s="90"/>
      <c r="P81" s="90"/>
      <c r="Q81" s="90"/>
      <c r="R81" s="90"/>
    </row>
    <row r="82" spans="2:18" x14ac:dyDescent="0.4">
      <c r="B82" s="90"/>
      <c r="C82" s="90"/>
      <c r="D82" s="90"/>
      <c r="E82" s="90"/>
      <c r="F82" s="90"/>
      <c r="G82" s="90"/>
      <c r="H82" s="90"/>
      <c r="I82" s="90"/>
      <c r="J82" s="250">
        <v>8</v>
      </c>
      <c r="K82" s="94" t="s">
        <v>208</v>
      </c>
      <c r="L82" s="93"/>
      <c r="M82" s="95"/>
      <c r="N82" s="95"/>
      <c r="O82" s="90"/>
      <c r="P82" s="90"/>
      <c r="Q82" s="90"/>
      <c r="R82" s="90"/>
    </row>
    <row r="83" spans="2:18" x14ac:dyDescent="0.4">
      <c r="B83" s="90"/>
      <c r="C83" s="90"/>
      <c r="D83" s="90"/>
      <c r="E83" s="90"/>
      <c r="F83" s="90"/>
      <c r="G83" s="90"/>
      <c r="H83" s="90"/>
      <c r="I83" s="90"/>
      <c r="J83" s="250">
        <v>9</v>
      </c>
      <c r="K83" s="94" t="s">
        <v>209</v>
      </c>
      <c r="L83" s="93"/>
      <c r="M83" s="95"/>
      <c r="N83" s="95"/>
      <c r="O83" s="90"/>
      <c r="P83" s="90"/>
      <c r="Q83" s="90"/>
      <c r="R83" s="90"/>
    </row>
    <row r="84" spans="2:18" x14ac:dyDescent="0.4">
      <c r="B84" s="90"/>
      <c r="C84" s="90"/>
      <c r="D84" s="90"/>
      <c r="E84" s="90"/>
      <c r="F84" s="90"/>
      <c r="G84" s="90"/>
      <c r="H84" s="90"/>
      <c r="I84" s="90"/>
      <c r="J84" s="250">
        <v>10</v>
      </c>
      <c r="K84" s="94" t="s">
        <v>210</v>
      </c>
      <c r="L84" s="93"/>
      <c r="M84" s="95"/>
      <c r="N84" s="95"/>
      <c r="O84" s="90"/>
      <c r="P84" s="90"/>
      <c r="Q84" s="90"/>
      <c r="R84" s="90"/>
    </row>
    <row r="85" spans="2:18" ht="19.5" thickBot="1" x14ac:dyDescent="0.45">
      <c r="B85" s="90"/>
      <c r="C85" s="90"/>
      <c r="D85" s="90"/>
      <c r="E85" s="90"/>
      <c r="F85" s="90"/>
      <c r="G85" s="90"/>
      <c r="H85" s="90"/>
      <c r="I85" s="90"/>
      <c r="J85" s="251">
        <v>11</v>
      </c>
      <c r="K85" s="96" t="s">
        <v>211</v>
      </c>
      <c r="L85" s="93"/>
      <c r="M85" s="95"/>
      <c r="N85" s="95"/>
      <c r="O85" s="90"/>
      <c r="P85" s="90"/>
      <c r="Q85" s="90"/>
      <c r="R85" s="90"/>
    </row>
    <row r="86" spans="2:18" x14ac:dyDescent="0.4">
      <c r="B86" s="90"/>
      <c r="C86" s="90"/>
      <c r="D86" s="90"/>
      <c r="E86" s="90"/>
      <c r="F86" s="90"/>
      <c r="G86" s="90"/>
      <c r="H86" s="90"/>
      <c r="I86" s="90"/>
      <c r="J86" s="90"/>
      <c r="K86" s="90"/>
      <c r="L86" s="90"/>
      <c r="M86" s="90"/>
      <c r="N86" s="90"/>
      <c r="O86" s="90"/>
      <c r="P86" s="90"/>
      <c r="Q86" s="90"/>
      <c r="R86" s="90"/>
    </row>
    <row r="87" spans="2:18" x14ac:dyDescent="0.4">
      <c r="B87" s="90"/>
      <c r="C87" s="90"/>
      <c r="D87" s="90"/>
      <c r="E87" s="90"/>
      <c r="F87" s="90"/>
      <c r="G87" s="90"/>
      <c r="H87" s="90"/>
      <c r="I87" s="90"/>
      <c r="J87" s="90"/>
      <c r="K87" s="90"/>
      <c r="L87" s="90"/>
      <c r="M87" s="90"/>
      <c r="N87" s="90"/>
      <c r="O87" s="90"/>
      <c r="P87" s="90"/>
      <c r="Q87" s="90"/>
      <c r="R87" s="90"/>
    </row>
    <row r="88" spans="2:18" x14ac:dyDescent="0.4">
      <c r="B88" s="90"/>
      <c r="C88" s="90"/>
      <c r="D88" s="90"/>
      <c r="E88" s="90"/>
      <c r="F88" s="90"/>
      <c r="G88" s="90"/>
      <c r="H88" s="90"/>
      <c r="I88" s="90"/>
      <c r="J88" s="90"/>
      <c r="K88" s="90"/>
      <c r="L88" s="90"/>
      <c r="M88" s="90"/>
      <c r="N88" s="90"/>
      <c r="O88" s="90"/>
      <c r="P88" s="90"/>
      <c r="Q88" s="90"/>
      <c r="R88" s="90"/>
    </row>
    <row r="89" spans="2:18" x14ac:dyDescent="0.4">
      <c r="B89" s="90"/>
      <c r="C89" s="90"/>
      <c r="D89" s="90"/>
      <c r="E89" s="90"/>
      <c r="F89" s="90"/>
      <c r="G89" s="90"/>
      <c r="H89" s="90"/>
      <c r="I89" s="90"/>
      <c r="J89" s="90"/>
      <c r="K89" s="90"/>
      <c r="L89" s="90"/>
      <c r="M89" s="90"/>
      <c r="N89" s="90"/>
      <c r="O89" s="90"/>
      <c r="P89" s="90"/>
      <c r="Q89" s="90"/>
      <c r="R89" s="90"/>
    </row>
    <row r="90" spans="2:18" x14ac:dyDescent="0.4">
      <c r="B90" s="90"/>
      <c r="C90" s="90" t="s">
        <v>255</v>
      </c>
      <c r="D90" s="90"/>
      <c r="E90" s="90"/>
      <c r="F90" s="90"/>
      <c r="G90" s="90"/>
      <c r="H90" s="90"/>
      <c r="I90" s="90"/>
      <c r="J90" s="90"/>
      <c r="K90" s="90"/>
      <c r="L90" s="90"/>
      <c r="M90" s="90"/>
      <c r="N90" s="90"/>
      <c r="O90" s="90"/>
      <c r="P90" s="90"/>
      <c r="Q90" s="90"/>
      <c r="R90" s="90"/>
    </row>
    <row r="91" spans="2:18" x14ac:dyDescent="0.4">
      <c r="B91" s="90"/>
      <c r="C91" s="87"/>
      <c r="D91" s="87" t="s">
        <v>258</v>
      </c>
      <c r="E91" s="87" t="s">
        <v>259</v>
      </c>
      <c r="F91" s="87" t="s">
        <v>260</v>
      </c>
      <c r="G91" s="87" t="s">
        <v>261</v>
      </c>
      <c r="H91" s="87" t="s">
        <v>262</v>
      </c>
      <c r="I91" s="87" t="s">
        <v>263</v>
      </c>
      <c r="J91" s="87" t="s">
        <v>268</v>
      </c>
      <c r="K91" s="90"/>
      <c r="L91" s="90"/>
      <c r="M91" s="90"/>
      <c r="N91" s="90"/>
      <c r="O91" s="90"/>
      <c r="P91" s="90"/>
      <c r="Q91" s="90"/>
      <c r="R91" s="90"/>
    </row>
    <row r="92" spans="2:18" x14ac:dyDescent="0.4">
      <c r="B92" s="90"/>
      <c r="C92" s="107" t="s">
        <v>247</v>
      </c>
      <c r="D92" s="87">
        <f>COUNTIFS($C$5:$C$74,$C$92,$J$5:$J$74,D91)</f>
        <v>0</v>
      </c>
      <c r="E92" s="87">
        <f t="shared" ref="E92:I92" si="2">COUNTIFS($C$5:$C$74,$C$92,$J$5:$J$74,E91)</f>
        <v>0</v>
      </c>
      <c r="F92" s="87">
        <f t="shared" si="2"/>
        <v>0</v>
      </c>
      <c r="G92" s="87">
        <f t="shared" si="2"/>
        <v>0</v>
      </c>
      <c r="H92" s="87">
        <f t="shared" si="2"/>
        <v>0</v>
      </c>
      <c r="I92" s="87">
        <f t="shared" si="2"/>
        <v>0</v>
      </c>
      <c r="J92" s="87">
        <f>SUM(D92:I92)</f>
        <v>0</v>
      </c>
      <c r="K92" s="90"/>
      <c r="L92" s="90"/>
      <c r="M92" s="90"/>
      <c r="N92" s="90"/>
      <c r="O92" s="90"/>
      <c r="P92" s="90"/>
      <c r="Q92" s="90"/>
      <c r="R92" s="90"/>
    </row>
    <row r="93" spans="2:18" x14ac:dyDescent="0.4">
      <c r="B93" s="90"/>
      <c r="C93" s="107" t="s">
        <v>267</v>
      </c>
      <c r="D93" s="87">
        <f>COUNTIFS($C$5:$C$74,$C$92,$J$5:$J$74,D91,$M$5:$M$74,$M$78)</f>
        <v>0</v>
      </c>
      <c r="E93" s="87">
        <f t="shared" ref="E93:I93" si="3">COUNTIFS($C$5:$C$74,$C$92,$J$5:$J$74,E91,$M$5:$M$74,$M$78)</f>
        <v>0</v>
      </c>
      <c r="F93" s="87">
        <f t="shared" si="3"/>
        <v>0</v>
      </c>
      <c r="G93" s="87">
        <f t="shared" si="3"/>
        <v>0</v>
      </c>
      <c r="H93" s="87">
        <f t="shared" si="3"/>
        <v>0</v>
      </c>
      <c r="I93" s="87">
        <f t="shared" si="3"/>
        <v>0</v>
      </c>
      <c r="J93" s="87">
        <f t="shared" ref="J93:J95" si="4">SUM(D93:I93)</f>
        <v>0</v>
      </c>
      <c r="K93" s="90"/>
      <c r="L93" s="90"/>
      <c r="M93" s="90"/>
      <c r="N93" s="90"/>
      <c r="O93" s="90"/>
      <c r="P93" s="90"/>
      <c r="Q93" s="90"/>
      <c r="R93" s="90"/>
    </row>
    <row r="94" spans="2:18" x14ac:dyDescent="0.4">
      <c r="B94" s="90"/>
      <c r="C94" s="107" t="s">
        <v>256</v>
      </c>
      <c r="D94" s="87">
        <f>COUNTIFS($C$5:$C$74,$C$94,$J$5:$J$74,D91)</f>
        <v>0</v>
      </c>
      <c r="E94" s="87">
        <f t="shared" ref="E94:I94" si="5">COUNTIFS($C$5:$C$74,$C$94,$J$5:$J$74,E91)</f>
        <v>0</v>
      </c>
      <c r="F94" s="87">
        <f t="shared" si="5"/>
        <v>0</v>
      </c>
      <c r="G94" s="87">
        <f t="shared" si="5"/>
        <v>0</v>
      </c>
      <c r="H94" s="87">
        <f t="shared" si="5"/>
        <v>0</v>
      </c>
      <c r="I94" s="87">
        <f t="shared" si="5"/>
        <v>0</v>
      </c>
      <c r="J94" s="87">
        <f t="shared" si="4"/>
        <v>0</v>
      </c>
      <c r="K94" s="90"/>
      <c r="L94" s="90"/>
      <c r="M94" s="90"/>
      <c r="N94" s="90"/>
      <c r="O94" s="90"/>
      <c r="P94" s="90"/>
      <c r="Q94" s="90"/>
      <c r="R94" s="90"/>
    </row>
    <row r="95" spans="2:18" x14ac:dyDescent="0.4">
      <c r="B95" s="90"/>
      <c r="C95" s="107" t="s">
        <v>438</v>
      </c>
      <c r="D95" s="87">
        <f>COUNTIFS($C$5:$C$74,$C$95,$J$5:$J$74,D91)</f>
        <v>0</v>
      </c>
      <c r="E95" s="87">
        <f t="shared" ref="E95:I95" si="6">COUNTIFS($C$5:$C$74,$C$95,$J$5:$J$74,E91)</f>
        <v>0</v>
      </c>
      <c r="F95" s="87">
        <f t="shared" si="6"/>
        <v>0</v>
      </c>
      <c r="G95" s="87">
        <f t="shared" si="6"/>
        <v>0</v>
      </c>
      <c r="H95" s="87">
        <f t="shared" si="6"/>
        <v>0</v>
      </c>
      <c r="I95" s="87">
        <f t="shared" si="6"/>
        <v>0</v>
      </c>
      <c r="J95" s="87">
        <f t="shared" si="4"/>
        <v>0</v>
      </c>
      <c r="K95" s="90"/>
      <c r="L95" s="90"/>
      <c r="M95" s="90"/>
      <c r="N95" s="90"/>
      <c r="O95" s="90"/>
      <c r="P95" s="90"/>
      <c r="Q95" s="90"/>
      <c r="R95" s="90"/>
    </row>
    <row r="96" spans="2:18" x14ac:dyDescent="0.4">
      <c r="B96" s="90"/>
      <c r="C96" s="90"/>
      <c r="D96" s="90"/>
      <c r="E96" s="90"/>
      <c r="F96" s="90"/>
      <c r="G96" s="90"/>
      <c r="H96" s="90"/>
      <c r="I96" s="90"/>
      <c r="J96" s="90"/>
      <c r="K96" s="90"/>
      <c r="L96" s="90"/>
      <c r="M96" s="90"/>
      <c r="N96" s="90"/>
      <c r="O96" s="90"/>
      <c r="P96" s="90"/>
      <c r="Q96" s="90"/>
      <c r="R96" s="90"/>
    </row>
    <row r="97" spans="2:18" x14ac:dyDescent="0.4">
      <c r="B97" s="90"/>
      <c r="C97" s="90"/>
      <c r="D97" s="90"/>
      <c r="E97" s="90"/>
      <c r="F97" s="90"/>
      <c r="G97" s="90"/>
      <c r="H97" s="90"/>
      <c r="I97" s="90"/>
      <c r="J97" s="90"/>
      <c r="K97" s="90"/>
      <c r="L97" s="90"/>
      <c r="M97" s="90"/>
      <c r="N97" s="90"/>
      <c r="O97" s="90"/>
      <c r="P97" s="90"/>
      <c r="Q97" s="90"/>
      <c r="R97" s="90"/>
    </row>
  </sheetData>
  <phoneticPr fontId="4"/>
  <dataValidations count="4">
    <dataValidation type="list" allowBlank="1" showInputMessage="1" showErrorMessage="1" sqref="C4:C74">
      <formula1>$C$77:$C$79</formula1>
    </dataValidation>
    <dataValidation type="date" allowBlank="1" showInputMessage="1" showErrorMessage="1" sqref="I5:I74">
      <formula1>$I$80</formula1>
      <formula2>$I$81</formula2>
    </dataValidation>
    <dataValidation type="list" allowBlank="1" showInputMessage="1" showErrorMessage="1" sqref="L4:L74">
      <formula1>$L$78</formula1>
    </dataValidation>
    <dataValidation type="list" allowBlank="1" showInputMessage="1" showErrorMessage="1" sqref="M5:M74">
      <formula1>$M$78</formula1>
    </dataValidation>
  </dataValidations>
  <pageMargins left="0.7" right="0.7" top="0.75" bottom="0.75" header="0.3" footer="0.3"/>
  <pageSetup paperSize="9"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34"/>
  <sheetViews>
    <sheetView workbookViewId="0"/>
  </sheetViews>
  <sheetFormatPr defaultRowHeight="18.75" x14ac:dyDescent="0.4"/>
  <cols>
    <col min="1" max="1" width="3.625" customWidth="1"/>
    <col min="2" max="2" width="12.375" customWidth="1"/>
    <col min="3" max="3" width="25.75" customWidth="1"/>
    <col min="4" max="4" width="13.375" customWidth="1"/>
    <col min="5" max="5" width="13.25" customWidth="1"/>
    <col min="6" max="6" width="22.875" customWidth="1"/>
    <col min="7" max="7" width="13.625" customWidth="1"/>
    <col min="8" max="8" width="6.375" customWidth="1"/>
    <col min="9" max="9" width="18" customWidth="1"/>
    <col min="10" max="10" width="6.75" customWidth="1"/>
    <col min="11" max="11" width="29" customWidth="1"/>
    <col min="12" max="13" width="28.75" customWidth="1"/>
    <col min="14" max="14" width="28.625" customWidth="1"/>
    <col min="15" max="15" width="20" customWidth="1"/>
  </cols>
  <sheetData>
    <row r="2" spans="2:16" ht="56.25" x14ac:dyDescent="0.4">
      <c r="B2" s="90" t="s">
        <v>222</v>
      </c>
      <c r="C2" s="87" t="s">
        <v>251</v>
      </c>
      <c r="D2" s="88" t="s">
        <v>213</v>
      </c>
      <c r="E2" s="87" t="s">
        <v>223</v>
      </c>
      <c r="F2" s="87" t="s">
        <v>175</v>
      </c>
      <c r="G2" s="87" t="s">
        <v>140</v>
      </c>
      <c r="H2" s="87" t="s">
        <v>139</v>
      </c>
      <c r="I2" s="88" t="s">
        <v>174</v>
      </c>
      <c r="J2" s="88" t="s">
        <v>489</v>
      </c>
      <c r="K2" s="87" t="s">
        <v>324</v>
      </c>
      <c r="L2" s="87" t="s">
        <v>212</v>
      </c>
      <c r="M2" s="87" t="s">
        <v>307</v>
      </c>
      <c r="N2" s="88" t="s">
        <v>308</v>
      </c>
      <c r="O2" s="87" t="s">
        <v>321</v>
      </c>
      <c r="P2" s="90"/>
    </row>
    <row r="3" spans="2:16" x14ac:dyDescent="0.4">
      <c r="B3" s="248" t="s">
        <v>488</v>
      </c>
      <c r="C3" s="254" t="s">
        <v>269</v>
      </c>
      <c r="D3" s="224" t="s">
        <v>332</v>
      </c>
      <c r="E3" s="224" t="s">
        <v>202</v>
      </c>
      <c r="F3" s="254" t="s">
        <v>329</v>
      </c>
      <c r="G3" s="254" t="s">
        <v>330</v>
      </c>
      <c r="H3" s="224" t="s">
        <v>326</v>
      </c>
      <c r="I3" s="255">
        <v>20221</v>
      </c>
      <c r="J3" s="254">
        <f>IF(I3="","",DATEDIF(I3,'１入力用シート（クラブの基本部分）'!$D$4,"Y"))</f>
        <v>68</v>
      </c>
      <c r="K3" s="254" t="s">
        <v>325</v>
      </c>
      <c r="L3" s="254" t="s">
        <v>331</v>
      </c>
      <c r="M3" s="254" t="s">
        <v>310</v>
      </c>
      <c r="N3" s="254" t="s">
        <v>333</v>
      </c>
      <c r="O3" s="254" t="s">
        <v>343</v>
      </c>
      <c r="P3" s="90"/>
    </row>
    <row r="4" spans="2:16" x14ac:dyDescent="0.4">
      <c r="B4" s="90">
        <v>1</v>
      </c>
      <c r="C4" s="188"/>
      <c r="D4" s="256"/>
      <c r="E4" s="256"/>
      <c r="F4" s="188"/>
      <c r="G4" s="188"/>
      <c r="H4" s="187"/>
      <c r="I4" s="189"/>
      <c r="J4" s="87" t="str">
        <f>IF(I4="","",DATEDIF(I4,'１入力用シート（クラブの基本部分）'!$D$4,"Y"))</f>
        <v/>
      </c>
      <c r="K4" s="188"/>
      <c r="L4" s="307"/>
      <c r="M4" s="188"/>
      <c r="N4" s="188"/>
      <c r="O4" s="188"/>
      <c r="P4" s="90"/>
    </row>
    <row r="5" spans="2:16" x14ac:dyDescent="0.4">
      <c r="B5" s="90">
        <v>2</v>
      </c>
      <c r="C5" s="188"/>
      <c r="D5" s="256"/>
      <c r="E5" s="256"/>
      <c r="F5" s="188"/>
      <c r="G5" s="188"/>
      <c r="H5" s="187"/>
      <c r="I5" s="189"/>
      <c r="J5" s="87" t="str">
        <f>IF(I5="","",DATEDIF(I5,'１入力用シート（クラブの基本部分）'!$D$4,"Y"))</f>
        <v/>
      </c>
      <c r="K5" s="188"/>
      <c r="L5" s="307"/>
      <c r="M5" s="188"/>
      <c r="N5" s="188"/>
      <c r="O5" s="188"/>
      <c r="P5" s="90"/>
    </row>
    <row r="6" spans="2:16" x14ac:dyDescent="0.4">
      <c r="B6" s="90">
        <v>3</v>
      </c>
      <c r="C6" s="188"/>
      <c r="D6" s="256"/>
      <c r="E6" s="256"/>
      <c r="F6" s="188"/>
      <c r="G6" s="188"/>
      <c r="H6" s="187"/>
      <c r="I6" s="189"/>
      <c r="J6" s="87" t="str">
        <f>IF(I6="","",DATEDIF(I6,'１入力用シート（クラブの基本部分）'!$D$4,"Y"))</f>
        <v/>
      </c>
      <c r="K6" s="188"/>
      <c r="L6" s="307"/>
      <c r="M6" s="188"/>
      <c r="N6" s="188"/>
      <c r="O6" s="188"/>
      <c r="P6" s="90"/>
    </row>
    <row r="7" spans="2:16" x14ac:dyDescent="0.4">
      <c r="B7" s="90">
        <v>4</v>
      </c>
      <c r="C7" s="188"/>
      <c r="D7" s="256"/>
      <c r="E7" s="256"/>
      <c r="F7" s="188"/>
      <c r="G7" s="188"/>
      <c r="H7" s="187"/>
      <c r="I7" s="189"/>
      <c r="J7" s="87" t="str">
        <f>IF(I7="","",DATEDIF(I7,'１入力用シート（クラブの基本部分）'!$D$4,"Y"))</f>
        <v/>
      </c>
      <c r="K7" s="188"/>
      <c r="L7" s="307"/>
      <c r="M7" s="188"/>
      <c r="N7" s="188"/>
      <c r="O7" s="188"/>
      <c r="P7" s="90"/>
    </row>
    <row r="8" spans="2:16" x14ac:dyDescent="0.4">
      <c r="B8" s="90">
        <v>5</v>
      </c>
      <c r="C8" s="188"/>
      <c r="D8" s="256"/>
      <c r="E8" s="256"/>
      <c r="F8" s="188"/>
      <c r="G8" s="188"/>
      <c r="H8" s="187"/>
      <c r="I8" s="188"/>
      <c r="J8" s="87" t="str">
        <f>IF(I8="","",DATEDIF(I8,'１入力用シート（クラブの基本部分）'!$D$4,"Y"))</f>
        <v/>
      </c>
      <c r="K8" s="188"/>
      <c r="L8" s="307"/>
      <c r="M8" s="188"/>
      <c r="N8" s="188"/>
      <c r="O8" s="188"/>
      <c r="P8" s="90"/>
    </row>
    <row r="9" spans="2:16" x14ac:dyDescent="0.4">
      <c r="B9" s="90">
        <v>6</v>
      </c>
      <c r="C9" s="188"/>
      <c r="D9" s="256"/>
      <c r="E9" s="256"/>
      <c r="F9" s="188"/>
      <c r="G9" s="188"/>
      <c r="H9" s="187"/>
      <c r="I9" s="188"/>
      <c r="J9" s="87" t="str">
        <f>IF(I9="","",DATEDIF(I9,'１入力用シート（クラブの基本部分）'!$D$4,"Y"))</f>
        <v/>
      </c>
      <c r="K9" s="188"/>
      <c r="L9" s="307"/>
      <c r="M9" s="188"/>
      <c r="N9" s="188"/>
      <c r="O9" s="188"/>
      <c r="P9" s="90"/>
    </row>
    <row r="10" spans="2:16" x14ac:dyDescent="0.4">
      <c r="B10" s="90">
        <v>7</v>
      </c>
      <c r="C10" s="188"/>
      <c r="D10" s="256"/>
      <c r="E10" s="256"/>
      <c r="F10" s="188"/>
      <c r="G10" s="188"/>
      <c r="H10" s="187"/>
      <c r="I10" s="188"/>
      <c r="J10" s="87" t="str">
        <f>IF(I10="","",DATEDIF(I10,'１入力用シート（クラブの基本部分）'!$D$4,"Y"))</f>
        <v/>
      </c>
      <c r="K10" s="188"/>
      <c r="L10" s="307"/>
      <c r="M10" s="188"/>
      <c r="N10" s="188"/>
      <c r="O10" s="188"/>
      <c r="P10" s="90"/>
    </row>
    <row r="11" spans="2:16" x14ac:dyDescent="0.4">
      <c r="B11" s="90">
        <v>8</v>
      </c>
      <c r="C11" s="188"/>
      <c r="D11" s="256"/>
      <c r="E11" s="256"/>
      <c r="F11" s="188"/>
      <c r="G11" s="188"/>
      <c r="H11" s="187"/>
      <c r="I11" s="188"/>
      <c r="J11" s="87" t="str">
        <f>IF(I11="","",DATEDIF(I11,'１入力用シート（クラブの基本部分）'!$D$4,"Y"))</f>
        <v/>
      </c>
      <c r="K11" s="188"/>
      <c r="L11" s="307"/>
      <c r="M11" s="188"/>
      <c r="N11" s="188"/>
      <c r="O11" s="188"/>
      <c r="P11" s="90"/>
    </row>
    <row r="12" spans="2:16" x14ac:dyDescent="0.4">
      <c r="B12" s="90">
        <v>9</v>
      </c>
      <c r="C12" s="188"/>
      <c r="D12" s="256"/>
      <c r="E12" s="256"/>
      <c r="F12" s="188"/>
      <c r="G12" s="188"/>
      <c r="H12" s="187"/>
      <c r="I12" s="188"/>
      <c r="J12" s="87" t="str">
        <f>IF(I12="","",DATEDIF(I12,'１入力用シート（クラブの基本部分）'!$D$4,"Y"))</f>
        <v/>
      </c>
      <c r="K12" s="188"/>
      <c r="L12" s="307"/>
      <c r="M12" s="188"/>
      <c r="N12" s="188"/>
      <c r="O12" s="188"/>
      <c r="P12" s="90"/>
    </row>
    <row r="13" spans="2:16" x14ac:dyDescent="0.4">
      <c r="B13" s="90">
        <v>10</v>
      </c>
      <c r="C13" s="188"/>
      <c r="D13" s="256"/>
      <c r="E13" s="256"/>
      <c r="F13" s="188"/>
      <c r="G13" s="188"/>
      <c r="H13" s="187"/>
      <c r="I13" s="188"/>
      <c r="J13" s="87" t="str">
        <f>IF(I13="","",DATEDIF(I13,'１入力用シート（クラブの基本部分）'!$D$4,"Y"))</f>
        <v/>
      </c>
      <c r="K13" s="188"/>
      <c r="L13" s="307"/>
      <c r="M13" s="188"/>
      <c r="N13" s="188"/>
      <c r="O13" s="188"/>
      <c r="P13" s="90"/>
    </row>
    <row r="14" spans="2:16" x14ac:dyDescent="0.4">
      <c r="B14" s="90">
        <v>11</v>
      </c>
      <c r="C14" s="188"/>
      <c r="D14" s="256"/>
      <c r="E14" s="256"/>
      <c r="F14" s="188"/>
      <c r="G14" s="188"/>
      <c r="H14" s="187"/>
      <c r="I14" s="188"/>
      <c r="J14" s="87" t="str">
        <f>IF(I14="","",DATEDIF(I14,'１入力用シート（クラブの基本部分）'!$D$4,"Y"))</f>
        <v/>
      </c>
      <c r="K14" s="188"/>
      <c r="L14" s="307"/>
      <c r="M14" s="188"/>
      <c r="N14" s="188"/>
      <c r="O14" s="188"/>
      <c r="P14" s="90"/>
    </row>
    <row r="15" spans="2:16" x14ac:dyDescent="0.4">
      <c r="B15" s="90">
        <v>12</v>
      </c>
      <c r="C15" s="188"/>
      <c r="D15" s="256"/>
      <c r="E15" s="256"/>
      <c r="F15" s="188"/>
      <c r="G15" s="188"/>
      <c r="H15" s="187"/>
      <c r="I15" s="188"/>
      <c r="J15" s="87" t="str">
        <f>IF(I15="","",DATEDIF(I15,'１入力用シート（クラブの基本部分）'!$D$4,"Y"))</f>
        <v/>
      </c>
      <c r="K15" s="188"/>
      <c r="L15" s="307"/>
      <c r="M15" s="188"/>
      <c r="N15" s="188"/>
      <c r="O15" s="188"/>
      <c r="P15" s="90"/>
    </row>
    <row r="16" spans="2:16" x14ac:dyDescent="0.4">
      <c r="B16" s="90">
        <v>13</v>
      </c>
      <c r="C16" s="188"/>
      <c r="D16" s="256"/>
      <c r="E16" s="256"/>
      <c r="F16" s="188"/>
      <c r="G16" s="188"/>
      <c r="H16" s="187"/>
      <c r="I16" s="188"/>
      <c r="J16" s="87" t="str">
        <f>IF(I16="","",DATEDIF(I16,'１入力用シート（クラブの基本部分）'!$D$4,"Y"))</f>
        <v/>
      </c>
      <c r="K16" s="188"/>
      <c r="L16" s="307"/>
      <c r="M16" s="188"/>
      <c r="N16" s="188"/>
      <c r="O16" s="188"/>
      <c r="P16" s="90"/>
    </row>
    <row r="17" spans="2:16" x14ac:dyDescent="0.4">
      <c r="B17" s="90">
        <v>14</v>
      </c>
      <c r="C17" s="188"/>
      <c r="D17" s="256"/>
      <c r="E17" s="256"/>
      <c r="F17" s="188"/>
      <c r="G17" s="188"/>
      <c r="H17" s="187"/>
      <c r="I17" s="188"/>
      <c r="J17" s="87" t="str">
        <f>IF(I17="","",DATEDIF(I17,'１入力用シート（クラブの基本部分）'!$D$4,"Y"))</f>
        <v/>
      </c>
      <c r="K17" s="188"/>
      <c r="L17" s="307"/>
      <c r="M17" s="188"/>
      <c r="N17" s="188"/>
      <c r="O17" s="188"/>
      <c r="P17" s="90"/>
    </row>
    <row r="18" spans="2:16" x14ac:dyDescent="0.4">
      <c r="B18" s="90">
        <v>15</v>
      </c>
      <c r="C18" s="188"/>
      <c r="D18" s="256"/>
      <c r="E18" s="256"/>
      <c r="F18" s="188"/>
      <c r="G18" s="188"/>
      <c r="H18" s="187"/>
      <c r="I18" s="188"/>
      <c r="J18" s="87" t="str">
        <f>IF(I18="","",DATEDIF(I18,'１入力用シート（クラブの基本部分）'!$D$4,"Y"))</f>
        <v/>
      </c>
      <c r="K18" s="188"/>
      <c r="L18" s="307"/>
      <c r="M18" s="188"/>
      <c r="N18" s="188"/>
      <c r="O18" s="188"/>
      <c r="P18" s="90"/>
    </row>
    <row r="19" spans="2:16" x14ac:dyDescent="0.4">
      <c r="B19" s="90">
        <v>16</v>
      </c>
      <c r="C19" s="188"/>
      <c r="D19" s="256"/>
      <c r="E19" s="256"/>
      <c r="F19" s="188"/>
      <c r="G19" s="188"/>
      <c r="H19" s="187"/>
      <c r="I19" s="188"/>
      <c r="J19" s="87" t="str">
        <f>IF(I19="","",DATEDIF(I19,'１入力用シート（クラブの基本部分）'!$D$4,"Y"))</f>
        <v/>
      </c>
      <c r="K19" s="188"/>
      <c r="L19" s="307"/>
      <c r="M19" s="188"/>
      <c r="N19" s="188"/>
      <c r="O19" s="188"/>
      <c r="P19" s="90"/>
    </row>
    <row r="20" spans="2:16" x14ac:dyDescent="0.4">
      <c r="B20" s="90"/>
      <c r="C20" s="90"/>
      <c r="D20" s="90"/>
      <c r="E20" s="90"/>
      <c r="F20" s="90"/>
      <c r="G20" s="90"/>
      <c r="H20" s="90"/>
      <c r="I20" s="90"/>
      <c r="J20" s="90"/>
      <c r="K20" s="90"/>
      <c r="L20" s="90"/>
      <c r="M20" s="90"/>
      <c r="N20" s="90"/>
      <c r="O20" s="90"/>
      <c r="P20" s="90"/>
    </row>
    <row r="21" spans="2:16" x14ac:dyDescent="0.4">
      <c r="B21" s="90"/>
      <c r="C21" s="90"/>
      <c r="D21" s="90"/>
      <c r="E21" s="90"/>
      <c r="F21" s="90"/>
      <c r="G21" s="90"/>
      <c r="H21" s="90"/>
      <c r="I21" s="90"/>
      <c r="J21" s="90"/>
      <c r="K21" s="90"/>
      <c r="L21" s="90"/>
      <c r="M21" s="90"/>
      <c r="N21" s="90"/>
      <c r="O21" s="90"/>
      <c r="P21" s="90"/>
    </row>
    <row r="22" spans="2:16" x14ac:dyDescent="0.4">
      <c r="B22" s="90"/>
      <c r="C22" s="90"/>
      <c r="D22" s="90"/>
      <c r="E22" s="90"/>
      <c r="F22" s="90"/>
      <c r="G22" s="90"/>
      <c r="H22" s="90"/>
      <c r="I22" s="90"/>
      <c r="J22" s="90"/>
      <c r="K22" s="90"/>
      <c r="L22" s="90"/>
      <c r="M22" s="90"/>
      <c r="N22" s="90"/>
      <c r="O22" s="90"/>
      <c r="P22" s="90"/>
    </row>
    <row r="23" spans="2:16" x14ac:dyDescent="0.4">
      <c r="B23" s="90"/>
      <c r="C23" s="90"/>
      <c r="D23" s="90"/>
      <c r="E23" s="90"/>
      <c r="F23" s="90"/>
      <c r="G23" s="90"/>
      <c r="H23" s="90"/>
      <c r="I23" s="90"/>
      <c r="J23" s="90"/>
      <c r="K23" s="90"/>
      <c r="L23" s="90"/>
      <c r="M23" s="90"/>
      <c r="N23" s="90"/>
      <c r="O23" s="90"/>
      <c r="P23" s="90"/>
    </row>
    <row r="24" spans="2:16" x14ac:dyDescent="0.4">
      <c r="B24" s="90"/>
      <c r="C24" s="90" t="s">
        <v>249</v>
      </c>
      <c r="D24" s="257" t="s">
        <v>214</v>
      </c>
      <c r="E24" s="257" t="s">
        <v>202</v>
      </c>
      <c r="F24" s="90"/>
      <c r="G24" s="90"/>
      <c r="H24" s="257" t="s">
        <v>326</v>
      </c>
      <c r="I24" s="90"/>
      <c r="J24" s="90"/>
      <c r="K24" s="90"/>
      <c r="L24" s="90"/>
      <c r="M24" s="90" t="s">
        <v>310</v>
      </c>
      <c r="N24" s="90"/>
      <c r="O24" s="90"/>
      <c r="P24" s="90"/>
    </row>
    <row r="25" spans="2:16" x14ac:dyDescent="0.4">
      <c r="B25" s="90"/>
      <c r="C25" s="90" t="s">
        <v>250</v>
      </c>
      <c r="D25" s="90"/>
      <c r="E25" s="257" t="s">
        <v>203</v>
      </c>
      <c r="F25" s="90"/>
      <c r="G25" s="90"/>
      <c r="H25" s="257" t="s">
        <v>327</v>
      </c>
      <c r="I25" s="90"/>
      <c r="J25" s="90"/>
      <c r="K25" s="90"/>
      <c r="L25" s="90"/>
      <c r="M25" s="90" t="s">
        <v>309</v>
      </c>
      <c r="N25" s="90"/>
      <c r="O25" s="90"/>
      <c r="P25" s="90"/>
    </row>
    <row r="26" spans="2:16" x14ac:dyDescent="0.4">
      <c r="B26" s="90"/>
      <c r="C26" s="90" t="s">
        <v>252</v>
      </c>
      <c r="D26" s="90"/>
      <c r="E26" s="90"/>
      <c r="F26" s="90"/>
      <c r="G26" s="90"/>
      <c r="H26" s="257" t="s">
        <v>328</v>
      </c>
      <c r="I26" s="90"/>
      <c r="J26" s="90"/>
      <c r="K26" s="90"/>
      <c r="L26" s="90"/>
      <c r="M26" s="90"/>
      <c r="N26" s="90"/>
      <c r="O26" s="90"/>
      <c r="P26" s="90"/>
    </row>
    <row r="27" spans="2:16" x14ac:dyDescent="0.4">
      <c r="B27" s="90"/>
      <c r="C27" s="90"/>
      <c r="D27" s="90"/>
      <c r="E27" s="90"/>
      <c r="F27" s="90"/>
      <c r="G27" s="90"/>
      <c r="H27" s="90"/>
      <c r="I27" s="90"/>
      <c r="J27" s="90"/>
      <c r="K27" s="90"/>
      <c r="L27" s="90"/>
      <c r="M27" s="90"/>
      <c r="N27" s="90"/>
      <c r="O27" s="90"/>
      <c r="P27" s="90"/>
    </row>
    <row r="28" spans="2:16" x14ac:dyDescent="0.4">
      <c r="B28" s="90"/>
      <c r="C28" s="90"/>
      <c r="D28" s="90"/>
      <c r="E28" s="90"/>
      <c r="F28" s="90"/>
      <c r="G28" s="90"/>
      <c r="H28" s="90"/>
      <c r="I28" s="90"/>
      <c r="J28" s="90"/>
      <c r="K28" s="90"/>
      <c r="L28" s="90"/>
      <c r="M28" s="90"/>
      <c r="N28" s="90"/>
      <c r="O28" s="90"/>
      <c r="P28" s="90"/>
    </row>
    <row r="31" spans="2:16" x14ac:dyDescent="0.4">
      <c r="D31" s="84"/>
      <c r="E31" s="84" t="s">
        <v>270</v>
      </c>
      <c r="F31" s="84" t="s">
        <v>271</v>
      </c>
    </row>
    <row r="32" spans="2:16" x14ac:dyDescent="0.4">
      <c r="D32" s="84" t="s">
        <v>249</v>
      </c>
      <c r="E32" s="84">
        <f>COUNTIFS($C$4:$C$19,D32,$E$4:$E$19,E31)</f>
        <v>0</v>
      </c>
      <c r="F32" s="84">
        <f>COUNTIFS($C$4:$C$19,D32,$E$4:$E$19,F31)</f>
        <v>0</v>
      </c>
    </row>
    <row r="33" spans="4:6" x14ac:dyDescent="0.4">
      <c r="D33" s="84" t="s">
        <v>250</v>
      </c>
      <c r="E33" s="84">
        <f>COUNTIFS($C$4:$C$19,D33,$E$4:$E$19,E31)</f>
        <v>0</v>
      </c>
      <c r="F33" s="84">
        <f>COUNTIFS($C$5:$C$20,D33,$E$5:$E$20,F31)</f>
        <v>0</v>
      </c>
    </row>
    <row r="34" spans="4:6" x14ac:dyDescent="0.4">
      <c r="D34" s="84" t="s">
        <v>252</v>
      </c>
      <c r="E34" s="84">
        <f>COUNTIFS($C$4:$C$19,D34,$E$4:$E$19,E31)</f>
        <v>0</v>
      </c>
      <c r="F34" s="84">
        <f>COUNTIFS($C$5:$C$20,D34,$E$5:$E$20,F31)</f>
        <v>0</v>
      </c>
    </row>
  </sheetData>
  <phoneticPr fontId="4"/>
  <dataValidations count="5">
    <dataValidation type="list" allowBlank="1" showInputMessage="1" showErrorMessage="1" sqref="C4:C19">
      <formula1>$C$24:$C$26</formula1>
    </dataValidation>
    <dataValidation type="list" allowBlank="1" showInputMessage="1" showErrorMessage="1" sqref="E3:E19">
      <formula1>$E$24:$E$25</formula1>
    </dataValidation>
    <dataValidation type="list" allowBlank="1" showInputMessage="1" showErrorMessage="1" sqref="M3:M19">
      <formula1>$M$24:$M$25</formula1>
    </dataValidation>
    <dataValidation type="list" allowBlank="1" showInputMessage="1" showErrorMessage="1" sqref="H4:H19">
      <formula1>$H$24:$H$26</formula1>
    </dataValidation>
    <dataValidation type="list" allowBlank="1" showInputMessage="1" showErrorMessage="1" sqref="D3:D19">
      <formula1>$D$24:$D$25</formula1>
    </dataValidation>
  </dataValidations>
  <pageMargins left="0.7" right="0.7" top="0.75" bottom="0.75" header="0.3" footer="0.3"/>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73"/>
  <sheetViews>
    <sheetView zoomScale="75" zoomScaleNormal="75" workbookViewId="0"/>
  </sheetViews>
  <sheetFormatPr defaultRowHeight="18.75" x14ac:dyDescent="0.4"/>
  <cols>
    <col min="1" max="3" width="3.625" customWidth="1"/>
    <col min="4" max="4" width="89.75" customWidth="1"/>
    <col min="5" max="5" width="12.875" customWidth="1"/>
    <col min="6" max="8" width="14.5" customWidth="1"/>
    <col min="9" max="9" width="15.75" customWidth="1"/>
    <col min="13" max="13" width="10" bestFit="1" customWidth="1"/>
    <col min="15" max="15" width="7.125" customWidth="1"/>
    <col min="16" max="16" width="14.5" customWidth="1"/>
    <col min="17" max="20" width="13" customWidth="1"/>
  </cols>
  <sheetData>
    <row r="1" spans="1:26" x14ac:dyDescent="0.4">
      <c r="A1" s="90"/>
      <c r="B1" s="90"/>
      <c r="C1" s="90"/>
      <c r="D1" s="90"/>
      <c r="E1" s="90"/>
      <c r="F1" s="90"/>
      <c r="G1" s="90"/>
      <c r="H1" s="90"/>
      <c r="I1" s="90"/>
      <c r="J1" s="90"/>
      <c r="K1" s="90"/>
      <c r="L1" s="90"/>
      <c r="M1" s="90"/>
      <c r="N1" s="90"/>
      <c r="O1" s="90"/>
      <c r="P1" s="90"/>
      <c r="Q1" s="90"/>
      <c r="R1" s="90"/>
      <c r="S1" s="90"/>
      <c r="T1" s="90"/>
      <c r="U1" s="90"/>
      <c r="V1" s="90"/>
      <c r="W1" s="90"/>
      <c r="X1" s="90"/>
      <c r="Y1" s="90"/>
      <c r="Z1" s="90"/>
    </row>
    <row r="2" spans="1:26" x14ac:dyDescent="0.4">
      <c r="A2" s="90"/>
      <c r="E2" s="258" t="s">
        <v>490</v>
      </c>
      <c r="Z2" s="90"/>
    </row>
    <row r="3" spans="1:26" x14ac:dyDescent="0.4">
      <c r="A3" s="90"/>
      <c r="D3" t="s">
        <v>302</v>
      </c>
      <c r="E3" s="84">
        <f>'２入力用シート（待機児童も含めた児童情報）'!J92</f>
        <v>0</v>
      </c>
      <c r="Z3" s="90"/>
    </row>
    <row r="4" spans="1:26" x14ac:dyDescent="0.4">
      <c r="A4" s="90"/>
      <c r="D4" t="s">
        <v>301</v>
      </c>
      <c r="E4" s="84">
        <f>'２入力用シート（待機児童も含めた児童情報）'!J93</f>
        <v>0</v>
      </c>
      <c r="Z4" s="90"/>
    </row>
    <row r="5" spans="1:26" x14ac:dyDescent="0.4">
      <c r="A5" s="90"/>
      <c r="D5" t="s">
        <v>320</v>
      </c>
      <c r="E5" s="84">
        <f>'１入力用シート（クラブの基本部分）'!D14</f>
        <v>0</v>
      </c>
      <c r="Z5" s="90"/>
    </row>
    <row r="6" spans="1:26" x14ac:dyDescent="0.4">
      <c r="A6" s="90"/>
      <c r="D6" t="s">
        <v>373</v>
      </c>
      <c r="E6" s="84">
        <f>COUNTIF('３入力用シート（支援員等スタッフ体制）'!M4:M19,'３入力用シート（支援員等スタッフ体制）'!M24)</f>
        <v>0</v>
      </c>
      <c r="Z6" s="90"/>
    </row>
    <row r="7" spans="1:26" x14ac:dyDescent="0.4">
      <c r="A7" s="90"/>
      <c r="Z7" s="90"/>
    </row>
    <row r="8" spans="1:26" x14ac:dyDescent="0.4">
      <c r="A8" s="90"/>
      <c r="Z8" s="90"/>
    </row>
    <row r="9" spans="1:26" ht="19.5" thickBot="1" x14ac:dyDescent="0.45">
      <c r="A9" s="90"/>
      <c r="B9" s="115" t="s">
        <v>281</v>
      </c>
      <c r="C9" s="115"/>
      <c r="D9" s="115"/>
      <c r="E9" s="115"/>
      <c r="F9" s="161" t="s">
        <v>305</v>
      </c>
      <c r="Z9" s="90"/>
    </row>
    <row r="10" spans="1:26" ht="19.5" thickBot="1" x14ac:dyDescent="0.45">
      <c r="A10" s="90"/>
      <c r="B10" s="110" t="s">
        <v>282</v>
      </c>
      <c r="C10" s="111"/>
      <c r="D10" s="111"/>
      <c r="E10" s="259"/>
      <c r="F10" s="303" t="s">
        <v>304</v>
      </c>
      <c r="G10" t="s">
        <v>519</v>
      </c>
      <c r="Z10" s="90"/>
    </row>
    <row r="11" spans="1:26" ht="19.5" thickBot="1" x14ac:dyDescent="0.45">
      <c r="A11" s="90"/>
      <c r="B11" s="114"/>
      <c r="C11" s="115" t="s">
        <v>283</v>
      </c>
      <c r="D11" s="115"/>
      <c r="E11" s="264">
        <f>'設定・基準額表等（こども家庭課専用）'!D20</f>
        <v>2009000</v>
      </c>
      <c r="F11" s="305" t="str">
        <f>IF(E4&lt;=1,IF(F10="要",E11,""),"")</f>
        <v/>
      </c>
      <c r="G11" t="s">
        <v>540</v>
      </c>
      <c r="Z11" s="90"/>
    </row>
    <row r="12" spans="1:26" x14ac:dyDescent="0.4">
      <c r="A12" s="90"/>
      <c r="E12" s="109"/>
      <c r="G12" t="s">
        <v>541</v>
      </c>
      <c r="Z12" s="90"/>
    </row>
    <row r="13" spans="1:26" x14ac:dyDescent="0.4">
      <c r="A13" s="90"/>
      <c r="E13" s="109"/>
      <c r="Z13" s="90"/>
    </row>
    <row r="14" spans="1:26" x14ac:dyDescent="0.4">
      <c r="A14" s="90"/>
      <c r="E14" s="109"/>
      <c r="Z14" s="90"/>
    </row>
    <row r="15" spans="1:26" x14ac:dyDescent="0.4">
      <c r="A15" s="90"/>
      <c r="B15" t="s">
        <v>278</v>
      </c>
      <c r="E15" s="109"/>
      <c r="Z15" s="90"/>
    </row>
    <row r="16" spans="1:26" ht="19.5" thickBot="1" x14ac:dyDescent="0.45">
      <c r="A16" s="90"/>
      <c r="B16" s="110" t="s">
        <v>292</v>
      </c>
      <c r="C16" s="111"/>
      <c r="D16" s="111"/>
      <c r="E16" s="117"/>
      <c r="F16" s="263" t="s">
        <v>305</v>
      </c>
      <c r="G16" s="162" t="s">
        <v>306</v>
      </c>
      <c r="H16" s="162" t="s">
        <v>316</v>
      </c>
      <c r="P16" s="163" t="s">
        <v>316</v>
      </c>
      <c r="Z16" s="90"/>
    </row>
    <row r="17" spans="1:26" ht="25.5" thickTop="1" thickBot="1" x14ac:dyDescent="0.55000000000000004">
      <c r="A17" s="90"/>
      <c r="B17" s="113"/>
      <c r="C17" s="86" t="s">
        <v>336</v>
      </c>
      <c r="D17" s="86"/>
      <c r="E17" s="261">
        <f>'設定・基準額表等（こども家庭課専用）'!D22</f>
        <v>1678000</v>
      </c>
      <c r="F17" s="260" t="s">
        <v>304</v>
      </c>
      <c r="G17" s="262"/>
      <c r="H17" s="262" t="str">
        <f>IF(F17="不要","",IF(F17="処遇（１）",E17,E18))</f>
        <v/>
      </c>
      <c r="I17" t="s">
        <v>525</v>
      </c>
      <c r="O17" s="266" t="s">
        <v>317</v>
      </c>
      <c r="P17" s="302"/>
      <c r="Q17" s="304" t="s">
        <v>538</v>
      </c>
      <c r="Z17" s="90"/>
    </row>
    <row r="18" spans="1:26" x14ac:dyDescent="0.4">
      <c r="A18" s="90"/>
      <c r="B18" s="114"/>
      <c r="C18" s="115" t="s">
        <v>280</v>
      </c>
      <c r="D18" s="115"/>
      <c r="E18" s="116">
        <f>'設定・基準額表等（こども家庭課専用）'!D23</f>
        <v>3158000</v>
      </c>
      <c r="F18" s="281" t="s">
        <v>506</v>
      </c>
      <c r="G18" s="135"/>
      <c r="H18" s="135"/>
      <c r="Q18" s="147" t="s">
        <v>539</v>
      </c>
      <c r="Z18" s="90"/>
    </row>
    <row r="19" spans="1:26" x14ac:dyDescent="0.4">
      <c r="A19" s="90"/>
      <c r="B19" t="s">
        <v>278</v>
      </c>
      <c r="E19" s="109"/>
      <c r="Z19" s="90"/>
    </row>
    <row r="20" spans="1:26" ht="19.5" thickBot="1" x14ac:dyDescent="0.45">
      <c r="A20" s="90"/>
      <c r="B20" s="110" t="s">
        <v>293</v>
      </c>
      <c r="C20" s="111"/>
      <c r="D20" s="111"/>
      <c r="E20" s="117"/>
      <c r="F20" s="263" t="s">
        <v>305</v>
      </c>
      <c r="Z20" s="90"/>
    </row>
    <row r="21" spans="1:26" ht="19.5" thickBot="1" x14ac:dyDescent="0.45">
      <c r="A21" s="90"/>
      <c r="B21" s="113"/>
      <c r="C21" s="86" t="s">
        <v>284</v>
      </c>
      <c r="D21" s="86"/>
      <c r="E21" s="261"/>
      <c r="F21" s="260" t="s">
        <v>304</v>
      </c>
      <c r="Z21" s="90"/>
    </row>
    <row r="22" spans="1:26" x14ac:dyDescent="0.4">
      <c r="A22" s="90"/>
      <c r="B22" s="113"/>
      <c r="C22" s="86"/>
      <c r="D22" s="86" t="s">
        <v>285</v>
      </c>
      <c r="E22" s="118">
        <f>'設定・基準額表等（こども家庭課専用）'!D21</f>
        <v>2000000</v>
      </c>
      <c r="F22" s="180" t="s">
        <v>341</v>
      </c>
      <c r="Z22" s="90"/>
    </row>
    <row r="23" spans="1:26" x14ac:dyDescent="0.4">
      <c r="A23" s="90"/>
      <c r="B23" s="113"/>
      <c r="C23" s="86"/>
      <c r="D23" s="86" t="s">
        <v>286</v>
      </c>
      <c r="E23" s="118"/>
      <c r="F23" t="s">
        <v>526</v>
      </c>
      <c r="R23" s="174" t="s">
        <v>491</v>
      </c>
      <c r="Z23" s="90"/>
    </row>
    <row r="24" spans="1:26" x14ac:dyDescent="0.4">
      <c r="A24" s="90"/>
      <c r="B24" s="113"/>
      <c r="C24" s="86"/>
      <c r="D24" s="86" t="s">
        <v>287</v>
      </c>
      <c r="E24" s="118">
        <f>'設定・基準額表等（こども家庭課専用）'!D21</f>
        <v>2000000</v>
      </c>
      <c r="F24" s="188">
        <f>COUNTIF('３入力用シート（支援員等スタッフ体制）'!M4:M19,'３入力用シート（支援員等スタッフ体制）'!M24)</f>
        <v>0</v>
      </c>
      <c r="Q24" s="223"/>
      <c r="R24" s="276" t="s">
        <v>367</v>
      </c>
      <c r="S24" s="276" t="s">
        <v>368</v>
      </c>
      <c r="T24" s="276" t="s">
        <v>369</v>
      </c>
      <c r="Z24" s="90"/>
    </row>
    <row r="25" spans="1:26" x14ac:dyDescent="0.4">
      <c r="A25" s="90"/>
      <c r="B25" s="113"/>
      <c r="C25" s="86"/>
      <c r="D25" s="86" t="s">
        <v>289</v>
      </c>
      <c r="E25" s="118">
        <v>4000000</v>
      </c>
      <c r="P25" s="301" t="s">
        <v>299</v>
      </c>
      <c r="Q25" s="277" t="s">
        <v>370</v>
      </c>
      <c r="R25" s="276" t="s">
        <v>315</v>
      </c>
      <c r="S25" s="276" t="s">
        <v>315</v>
      </c>
      <c r="T25" s="276" t="s">
        <v>315</v>
      </c>
      <c r="Z25" s="90"/>
    </row>
    <row r="26" spans="1:26" ht="19.5" thickBot="1" x14ac:dyDescent="0.45">
      <c r="A26" s="90"/>
      <c r="B26" s="113"/>
      <c r="C26" s="86"/>
      <c r="D26" s="86" t="s">
        <v>288</v>
      </c>
      <c r="E26" s="118"/>
      <c r="F26" s="162" t="s">
        <v>306</v>
      </c>
      <c r="L26" s="313" t="s">
        <v>517</v>
      </c>
      <c r="M26" s="314"/>
      <c r="N26" s="171">
        <f>E4</f>
        <v>0</v>
      </c>
      <c r="O26" s="172" t="s">
        <v>109</v>
      </c>
      <c r="Q26" s="276" t="s">
        <v>312</v>
      </c>
      <c r="R26" s="278">
        <v>2000000</v>
      </c>
      <c r="S26" s="278">
        <v>2000000</v>
      </c>
      <c r="T26" s="278">
        <v>2000000</v>
      </c>
      <c r="Z26" s="90"/>
    </row>
    <row r="27" spans="1:26" ht="18.75" customHeight="1" thickBot="1" x14ac:dyDescent="0.45">
      <c r="A27" s="90"/>
      <c r="B27" s="113"/>
      <c r="C27" s="86"/>
      <c r="D27" s="86" t="s">
        <v>287</v>
      </c>
      <c r="E27" s="261">
        <f>'設定・基準額表等（こども家庭課専用）'!D21</f>
        <v>2000000</v>
      </c>
      <c r="F27" s="262"/>
      <c r="I27" s="170"/>
      <c r="J27" s="171"/>
      <c r="K27" s="172"/>
      <c r="L27" s="315" t="s">
        <v>518</v>
      </c>
      <c r="M27" s="314"/>
      <c r="N27" s="173">
        <f>F24</f>
        <v>0</v>
      </c>
      <c r="O27" s="174" t="s">
        <v>374</v>
      </c>
      <c r="Q27" s="276" t="s">
        <v>313</v>
      </c>
      <c r="R27" s="278">
        <v>2000000</v>
      </c>
      <c r="S27" s="278">
        <v>4000000</v>
      </c>
      <c r="T27" s="278">
        <v>4000000</v>
      </c>
      <c r="Z27" s="90"/>
    </row>
    <row r="28" spans="1:26" ht="19.5" thickBot="1" x14ac:dyDescent="0.45">
      <c r="A28" s="90"/>
      <c r="B28" s="113"/>
      <c r="C28" s="86"/>
      <c r="D28" s="86" t="s">
        <v>290</v>
      </c>
      <c r="E28" s="261">
        <v>4000000</v>
      </c>
      <c r="F28" s="262"/>
      <c r="G28" s="162" t="s">
        <v>316</v>
      </c>
      <c r="Q28" s="276" t="s">
        <v>314</v>
      </c>
      <c r="R28" s="278">
        <v>2000000</v>
      </c>
      <c r="S28" s="278">
        <v>4000000</v>
      </c>
      <c r="T28" s="278">
        <v>6000000</v>
      </c>
      <c r="Z28" s="90"/>
    </row>
    <row r="29" spans="1:26" ht="25.5" thickTop="1" thickBot="1" x14ac:dyDescent="0.55000000000000004">
      <c r="A29" s="90"/>
      <c r="B29" s="114"/>
      <c r="C29" s="115"/>
      <c r="D29" s="115" t="s">
        <v>291</v>
      </c>
      <c r="E29" s="264">
        <v>6000000</v>
      </c>
      <c r="F29" s="287"/>
      <c r="G29" s="302"/>
      <c r="H29" s="266" t="s">
        <v>544</v>
      </c>
      <c r="I29" t="s">
        <v>542</v>
      </c>
      <c r="Z29" s="90"/>
    </row>
    <row r="30" spans="1:26" x14ac:dyDescent="0.4">
      <c r="A30" s="90"/>
      <c r="B30" t="s">
        <v>278</v>
      </c>
      <c r="E30" s="109"/>
      <c r="I30" s="304" t="s">
        <v>543</v>
      </c>
      <c r="Z30" s="90"/>
    </row>
    <row r="31" spans="1:26" x14ac:dyDescent="0.4">
      <c r="A31" s="90"/>
      <c r="B31" s="119" t="s">
        <v>492</v>
      </c>
      <c r="C31" s="120"/>
      <c r="D31" s="120"/>
      <c r="E31" s="121">
        <f>'設定・基準額表等（こども家庭課専用）'!D24</f>
        <v>625000</v>
      </c>
      <c r="F31" t="s">
        <v>311</v>
      </c>
      <c r="Z31" s="90"/>
    </row>
    <row r="32" spans="1:26" ht="19.5" thickBot="1" x14ac:dyDescent="0.45">
      <c r="A32" s="90"/>
      <c r="B32" t="s">
        <v>278</v>
      </c>
      <c r="E32" s="121"/>
      <c r="F32" s="263" t="s">
        <v>305</v>
      </c>
      <c r="G32" s="162" t="s">
        <v>306</v>
      </c>
      <c r="H32" s="162" t="s">
        <v>316</v>
      </c>
      <c r="Z32" s="90"/>
    </row>
    <row r="33" spans="1:26" ht="19.5" thickBot="1" x14ac:dyDescent="0.45">
      <c r="A33" s="90"/>
      <c r="B33" s="279" t="s">
        <v>521</v>
      </c>
      <c r="C33" s="111"/>
      <c r="D33" s="111"/>
      <c r="E33" s="267">
        <f>'設定・基準額表等（こども家庭課専用）'!D27</f>
        <v>1451000</v>
      </c>
      <c r="F33" s="268" t="s">
        <v>304</v>
      </c>
      <c r="G33" s="262"/>
      <c r="H33" s="262" t="str">
        <f>IF(F33="要",E33,"")</f>
        <v/>
      </c>
      <c r="I33" t="s">
        <v>550</v>
      </c>
      <c r="Z33" s="90"/>
    </row>
    <row r="34" spans="1:26" ht="19.5" thickBot="1" x14ac:dyDescent="0.45">
      <c r="A34" s="90"/>
      <c r="B34" s="114"/>
      <c r="C34" s="115" t="s">
        <v>394</v>
      </c>
      <c r="D34" s="115"/>
      <c r="E34" s="116"/>
      <c r="F34" s="265" t="s">
        <v>341</v>
      </c>
      <c r="G34" s="262"/>
      <c r="I34" t="s">
        <v>551</v>
      </c>
      <c r="Z34" s="90"/>
    </row>
    <row r="35" spans="1:26" ht="19.5" thickBot="1" x14ac:dyDescent="0.45">
      <c r="A35" s="90"/>
      <c r="E35" s="109"/>
      <c r="G35" s="262"/>
      <c r="I35" s="166" t="s">
        <v>537</v>
      </c>
      <c r="Z35" s="90"/>
    </row>
    <row r="36" spans="1:26" x14ac:dyDescent="0.4">
      <c r="A36" s="90"/>
      <c r="E36" s="109"/>
      <c r="Z36" s="90"/>
    </row>
    <row r="37" spans="1:26" x14ac:dyDescent="0.4">
      <c r="A37" s="90"/>
      <c r="E37" s="109"/>
      <c r="Z37" s="90"/>
    </row>
    <row r="38" spans="1:26" x14ac:dyDescent="0.4">
      <c r="A38" s="90"/>
      <c r="E38" s="109"/>
      <c r="Z38" s="90"/>
    </row>
    <row r="39" spans="1:26" x14ac:dyDescent="0.4">
      <c r="A39" s="90"/>
      <c r="E39" s="109"/>
      <c r="Z39" s="90"/>
    </row>
    <row r="40" spans="1:26" x14ac:dyDescent="0.4">
      <c r="A40" s="90"/>
      <c r="E40" s="109"/>
      <c r="Z40" s="90"/>
    </row>
    <row r="41" spans="1:26" ht="19.5" thickBot="1" x14ac:dyDescent="0.45">
      <c r="A41" s="90"/>
      <c r="E41" s="109"/>
      <c r="F41" s="181" t="s">
        <v>305</v>
      </c>
      <c r="Z41" s="90"/>
    </row>
    <row r="42" spans="1:26" ht="19.5" thickBot="1" x14ac:dyDescent="0.45">
      <c r="A42" s="90"/>
      <c r="B42" t="s">
        <v>294</v>
      </c>
      <c r="E42" s="109"/>
      <c r="F42" s="260" t="s">
        <v>304</v>
      </c>
      <c r="G42" s="265" t="s">
        <v>342</v>
      </c>
      <c r="Z42" s="90"/>
    </row>
    <row r="43" spans="1:26" ht="19.5" thickBot="1" x14ac:dyDescent="0.45">
      <c r="A43" s="90"/>
      <c r="B43" s="110" t="s">
        <v>295</v>
      </c>
      <c r="C43" s="111"/>
      <c r="D43" s="111"/>
      <c r="E43" s="117"/>
      <c r="F43" s="162" t="s">
        <v>306</v>
      </c>
      <c r="G43" s="162" t="s">
        <v>306</v>
      </c>
      <c r="H43" s="162" t="s">
        <v>306</v>
      </c>
      <c r="I43" s="162" t="s">
        <v>316</v>
      </c>
      <c r="J43" s="308" t="s">
        <v>547</v>
      </c>
      <c r="Z43" s="90"/>
    </row>
    <row r="44" spans="1:26" ht="20.25" thickTop="1" thickBot="1" x14ac:dyDescent="0.45">
      <c r="A44" s="90"/>
      <c r="B44" s="113"/>
      <c r="C44" s="86" t="s">
        <v>297</v>
      </c>
      <c r="D44" s="86"/>
      <c r="E44" s="261">
        <v>131000</v>
      </c>
      <c r="F44" s="262"/>
      <c r="G44" s="262"/>
      <c r="H44" s="262"/>
      <c r="I44" s="311"/>
      <c r="J44" t="s">
        <v>548</v>
      </c>
      <c r="Z44" s="90"/>
    </row>
    <row r="45" spans="1:26" ht="19.5" thickBot="1" x14ac:dyDescent="0.45">
      <c r="A45" s="90"/>
      <c r="B45" s="113"/>
      <c r="C45" s="86" t="s">
        <v>298</v>
      </c>
      <c r="D45" s="86"/>
      <c r="E45" s="261">
        <v>263000</v>
      </c>
      <c r="F45" s="262"/>
      <c r="G45" s="262"/>
      <c r="H45" s="262"/>
      <c r="J45" t="s">
        <v>549</v>
      </c>
      <c r="Z45" s="90"/>
    </row>
    <row r="46" spans="1:26" ht="19.5" thickBot="1" x14ac:dyDescent="0.45">
      <c r="A46" s="90"/>
      <c r="B46" s="113"/>
      <c r="C46" s="86" t="s">
        <v>300</v>
      </c>
      <c r="D46" s="86"/>
      <c r="E46" s="261">
        <v>394000</v>
      </c>
      <c r="F46" s="262"/>
      <c r="G46" s="262"/>
      <c r="H46" s="262"/>
      <c r="I46" s="135"/>
      <c r="Z46" s="90"/>
    </row>
    <row r="47" spans="1:26" ht="19.5" thickBot="1" x14ac:dyDescent="0.45">
      <c r="A47" s="90"/>
      <c r="B47" s="114"/>
      <c r="C47" s="284"/>
      <c r="D47" s="283" t="s">
        <v>507</v>
      </c>
      <c r="E47" s="282">
        <f>'設定・基準額表等（こども家庭課専用）'!D26</f>
        <v>919000</v>
      </c>
      <c r="H47" s="164" t="s">
        <v>334</v>
      </c>
      <c r="M47" s="286" t="s">
        <v>508</v>
      </c>
      <c r="Z47" s="90"/>
    </row>
    <row r="48" spans="1:26" ht="19.5" thickBot="1" x14ac:dyDescent="0.45">
      <c r="A48" s="90"/>
      <c r="F48" s="136" t="s">
        <v>296</v>
      </c>
      <c r="H48" s="262"/>
      <c r="I48" t="s">
        <v>272</v>
      </c>
      <c r="J48" t="s">
        <v>371</v>
      </c>
      <c r="K48" s="109">
        <f>E44</f>
        <v>131000</v>
      </c>
      <c r="L48" t="s">
        <v>372</v>
      </c>
      <c r="M48" s="198">
        <f>H48*K48</f>
        <v>0</v>
      </c>
      <c r="Z48" s="90"/>
    </row>
    <row r="49" spans="1:26" ht="19.5" thickBot="1" x14ac:dyDescent="0.45">
      <c r="A49" s="90"/>
      <c r="F49" s="136" t="s">
        <v>277</v>
      </c>
      <c r="H49" s="262"/>
      <c r="I49" t="s">
        <v>272</v>
      </c>
      <c r="J49" t="s">
        <v>371</v>
      </c>
      <c r="K49" s="109">
        <f>E45</f>
        <v>263000</v>
      </c>
      <c r="L49" t="s">
        <v>372</v>
      </c>
      <c r="M49" s="198">
        <f t="shared" ref="M49" si="0">H49*K49</f>
        <v>0</v>
      </c>
      <c r="Z49" s="90"/>
    </row>
    <row r="50" spans="1:26" ht="19.5" thickBot="1" x14ac:dyDescent="0.45">
      <c r="A50" s="90"/>
      <c r="F50" s="136" t="s">
        <v>276</v>
      </c>
      <c r="H50" s="262"/>
      <c r="I50" t="s">
        <v>272</v>
      </c>
      <c r="J50" t="s">
        <v>371</v>
      </c>
      <c r="K50" s="109">
        <f>E46</f>
        <v>394000</v>
      </c>
      <c r="L50" t="s">
        <v>372</v>
      </c>
      <c r="M50" s="309">
        <f>H50*K50</f>
        <v>0</v>
      </c>
      <c r="Z50" s="90"/>
    </row>
    <row r="51" spans="1:26" ht="20.25" thickTop="1" thickBot="1" x14ac:dyDescent="0.45">
      <c r="A51" s="90"/>
      <c r="F51" s="136"/>
      <c r="H51" s="202"/>
      <c r="K51" s="109"/>
      <c r="L51" t="s">
        <v>268</v>
      </c>
      <c r="M51" s="310">
        <f>SUM(M48:M50)</f>
        <v>0</v>
      </c>
      <c r="N51" t="s">
        <v>546</v>
      </c>
      <c r="Z51" s="90"/>
    </row>
    <row r="52" spans="1:26" ht="19.5" thickTop="1" x14ac:dyDescent="0.4">
      <c r="A52" s="90"/>
      <c r="B52" t="s">
        <v>294</v>
      </c>
      <c r="F52" s="136"/>
      <c r="H52" s="202"/>
      <c r="K52" s="109"/>
      <c r="N52" s="166" t="s">
        <v>536</v>
      </c>
      <c r="Z52" s="90"/>
    </row>
    <row r="53" spans="1:26" ht="19.5" thickBot="1" x14ac:dyDescent="0.45">
      <c r="A53" s="90"/>
      <c r="B53" s="110" t="s">
        <v>384</v>
      </c>
      <c r="C53" s="111"/>
      <c r="D53" s="111"/>
      <c r="E53" s="112"/>
      <c r="F53" s="181" t="s">
        <v>305</v>
      </c>
      <c r="G53" s="312" t="s">
        <v>545</v>
      </c>
      <c r="H53" s="202"/>
      <c r="K53" s="109"/>
      <c r="M53" s="201"/>
      <c r="Z53" s="90"/>
    </row>
    <row r="54" spans="1:26" ht="19.5" thickBot="1" x14ac:dyDescent="0.45">
      <c r="A54" s="90"/>
      <c r="B54" s="113"/>
      <c r="C54" s="86" t="s">
        <v>385</v>
      </c>
      <c r="D54" s="86"/>
      <c r="E54" s="270">
        <v>11000</v>
      </c>
      <c r="F54" s="260" t="s">
        <v>304</v>
      </c>
      <c r="G54" s="265" t="s">
        <v>342</v>
      </c>
      <c r="H54" s="202"/>
      <c r="K54" s="109"/>
      <c r="M54" s="201"/>
      <c r="Z54" s="90"/>
    </row>
    <row r="55" spans="1:26" ht="19.5" thickBot="1" x14ac:dyDescent="0.45">
      <c r="A55" s="90"/>
      <c r="B55" s="113"/>
      <c r="C55" s="86" t="s">
        <v>509</v>
      </c>
      <c r="D55" s="86"/>
      <c r="E55" s="200"/>
      <c r="F55" s="272" t="s">
        <v>388</v>
      </c>
      <c r="G55" s="273" t="s">
        <v>387</v>
      </c>
      <c r="H55" s="205" t="s">
        <v>390</v>
      </c>
      <c r="K55" s="109"/>
      <c r="M55" s="201"/>
      <c r="Z55" s="90"/>
    </row>
    <row r="56" spans="1:26" ht="19.5" thickBot="1" x14ac:dyDescent="0.45">
      <c r="A56" s="90"/>
      <c r="B56" s="114"/>
      <c r="C56" s="115" t="s">
        <v>510</v>
      </c>
      <c r="D56" s="115"/>
      <c r="E56" s="115"/>
      <c r="F56" s="274"/>
      <c r="G56" s="275"/>
      <c r="H56" s="271" t="str">
        <f>IF(F54="要",E54*F56*G56,"")</f>
        <v/>
      </c>
      <c r="I56" s="147" t="s">
        <v>511</v>
      </c>
      <c r="K56" s="109"/>
      <c r="M56" s="201"/>
      <c r="Z56" s="90"/>
    </row>
    <row r="57" spans="1:26" x14ac:dyDescent="0.4">
      <c r="A57" s="90"/>
      <c r="F57" s="204" t="s">
        <v>389</v>
      </c>
      <c r="H57" s="202"/>
      <c r="K57" s="109"/>
      <c r="M57" s="201"/>
      <c r="Z57" s="90"/>
    </row>
    <row r="58" spans="1:26" x14ac:dyDescent="0.4">
      <c r="A58" s="90"/>
      <c r="F58" s="136"/>
      <c r="H58" s="202"/>
      <c r="K58" s="109"/>
      <c r="M58" s="201"/>
      <c r="Z58" s="90"/>
    </row>
    <row r="59" spans="1:26" x14ac:dyDescent="0.4">
      <c r="A59" s="90"/>
      <c r="M59" s="203"/>
      <c r="Z59" s="90"/>
    </row>
    <row r="60" spans="1:26" x14ac:dyDescent="0.4">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row>
    <row r="61" spans="1:26" x14ac:dyDescent="0.4">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row>
    <row r="62" spans="1:26" x14ac:dyDescent="0.4">
      <c r="A62" s="90"/>
      <c r="B62" s="90"/>
      <c r="C62" s="90" t="s">
        <v>303</v>
      </c>
      <c r="D62" s="90" t="s">
        <v>322</v>
      </c>
      <c r="E62" s="90"/>
      <c r="F62" s="90"/>
      <c r="G62" s="90"/>
      <c r="H62" s="90"/>
      <c r="I62" s="90"/>
      <c r="J62" s="90"/>
      <c r="K62" s="90"/>
      <c r="L62" s="90"/>
      <c r="M62" s="90"/>
      <c r="N62" s="90"/>
      <c r="O62" s="90"/>
      <c r="P62" s="90"/>
      <c r="Q62" s="90"/>
      <c r="R62" s="90"/>
      <c r="S62" s="90"/>
      <c r="T62" s="90"/>
      <c r="U62" s="90"/>
      <c r="V62" s="90"/>
      <c r="W62" s="90"/>
      <c r="X62" s="90"/>
      <c r="Y62" s="90"/>
      <c r="Z62" s="90"/>
    </row>
    <row r="63" spans="1:26" x14ac:dyDescent="0.4">
      <c r="A63" s="90"/>
      <c r="B63" s="90"/>
      <c r="C63" s="90" t="s">
        <v>304</v>
      </c>
      <c r="D63" s="90" t="s">
        <v>323</v>
      </c>
      <c r="E63" s="90"/>
      <c r="F63" s="90"/>
      <c r="G63" s="90"/>
      <c r="H63" s="90"/>
      <c r="I63" s="90"/>
      <c r="J63" s="90"/>
      <c r="K63" s="90"/>
      <c r="L63" s="90"/>
      <c r="M63" s="90"/>
      <c r="N63" s="90"/>
      <c r="O63" s="90"/>
      <c r="P63" s="90"/>
      <c r="Q63" s="90"/>
      <c r="R63" s="90"/>
      <c r="S63" s="90"/>
      <c r="T63" s="90"/>
      <c r="U63" s="90"/>
      <c r="V63" s="90"/>
      <c r="W63" s="90"/>
      <c r="X63" s="90"/>
      <c r="Y63" s="90"/>
      <c r="Z63" s="90"/>
    </row>
    <row r="64" spans="1:26" x14ac:dyDescent="0.4">
      <c r="A64" s="90"/>
      <c r="B64" s="90"/>
      <c r="C64" s="90"/>
      <c r="D64" s="90" t="s">
        <v>304</v>
      </c>
      <c r="E64" s="90"/>
      <c r="F64" s="90"/>
      <c r="G64" s="90"/>
      <c r="H64" s="90"/>
      <c r="I64" s="90"/>
      <c r="J64" s="90"/>
      <c r="K64" s="90"/>
      <c r="L64" s="90"/>
      <c r="M64" s="90"/>
      <c r="N64" s="90"/>
      <c r="O64" s="90"/>
      <c r="P64" s="90"/>
      <c r="Q64" s="90"/>
      <c r="R64" s="90"/>
      <c r="S64" s="90"/>
      <c r="T64" s="90"/>
      <c r="U64" s="90"/>
      <c r="V64" s="90"/>
      <c r="W64" s="90"/>
      <c r="X64" s="90"/>
      <c r="Y64" s="90"/>
      <c r="Z64" s="90"/>
    </row>
    <row r="65" spans="1:26" x14ac:dyDescent="0.4">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row>
    <row r="66" spans="1:26" x14ac:dyDescent="0.4">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row>
    <row r="67" spans="1:26" s="269" customFormat="1" x14ac:dyDescent="0.4"/>
    <row r="68" spans="1:26" s="269" customFormat="1" x14ac:dyDescent="0.4"/>
    <row r="69" spans="1:26" s="269" customFormat="1" x14ac:dyDescent="0.4"/>
    <row r="70" spans="1:26" s="269" customFormat="1" x14ac:dyDescent="0.4"/>
    <row r="71" spans="1:26" s="269" customFormat="1" x14ac:dyDescent="0.4"/>
    <row r="72" spans="1:26" s="269" customFormat="1" x14ac:dyDescent="0.4"/>
    <row r="73" spans="1:26" s="269" customFormat="1" x14ac:dyDescent="0.4"/>
  </sheetData>
  <mergeCells count="2">
    <mergeCell ref="L26:M26"/>
    <mergeCell ref="L27:M27"/>
  </mergeCells>
  <phoneticPr fontId="4"/>
  <dataValidations count="5">
    <dataValidation type="list" allowBlank="1" showInputMessage="1" showErrorMessage="1" sqref="F10 F54 F42 F33 F21">
      <formula1>$C$62:$C$63</formula1>
    </dataValidation>
    <dataValidation type="whole" allowBlank="1" showInputMessage="1" showErrorMessage="1" sqref="H33 H18">
      <formula1>0</formula1>
      <formula2>E18</formula2>
    </dataValidation>
    <dataValidation type="whole" allowBlank="1" showInputMessage="1" showErrorMessage="1" sqref="F11">
      <formula1>0</formula1>
      <formula2>E11</formula2>
    </dataValidation>
    <dataValidation type="list" allowBlank="1" showInputMessage="1" showErrorMessage="1" sqref="F17">
      <formula1>$D$62:$D$64</formula1>
    </dataValidation>
    <dataValidation type="whole" allowBlank="1" showInputMessage="1" showErrorMessage="1" sqref="I44">
      <formula1>0</formula1>
      <formula2>E47</formula2>
    </dataValidation>
  </dataValidations>
  <pageMargins left="0.7" right="0.7" top="0.75" bottom="0.75" header="0.3" footer="0.3"/>
  <pageSetup paperSize="9" scale="3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'３入力用シート（支援員等スタッフ体制）'!$G$4:$G$19</xm:f>
          </x14:formula1>
          <xm:sqref>F44:H46 F27:F29 G33:G35 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8"/>
  <sheetViews>
    <sheetView workbookViewId="0"/>
  </sheetViews>
  <sheetFormatPr defaultRowHeight="18.75" x14ac:dyDescent="0.4"/>
  <cols>
    <col min="1" max="1" width="3.625" customWidth="1"/>
  </cols>
  <sheetData>
    <row r="2" spans="2:8" x14ac:dyDescent="0.4">
      <c r="B2" s="166" t="s">
        <v>505</v>
      </c>
      <c r="C2" s="166"/>
      <c r="D2" s="166"/>
      <c r="E2" s="166"/>
      <c r="F2" s="166"/>
      <c r="G2" s="166"/>
      <c r="H2" s="166"/>
    </row>
    <row r="3" spans="2:8" x14ac:dyDescent="0.4">
      <c r="B3" s="166"/>
      <c r="C3" s="166"/>
      <c r="D3" s="166"/>
      <c r="E3" s="166"/>
      <c r="F3" s="166"/>
      <c r="G3" s="166"/>
      <c r="H3" s="166"/>
    </row>
    <row r="4" spans="2:8" x14ac:dyDescent="0.4">
      <c r="B4" s="166" t="s">
        <v>496</v>
      </c>
      <c r="C4" s="166"/>
      <c r="D4" s="166"/>
      <c r="E4" s="166"/>
      <c r="F4" s="166"/>
      <c r="G4" s="166"/>
      <c r="H4" s="166"/>
    </row>
    <row r="5" spans="2:8" x14ac:dyDescent="0.4">
      <c r="B5" s="166"/>
      <c r="C5" s="166"/>
      <c r="D5" s="166"/>
      <c r="E5" s="166"/>
      <c r="F5" s="166"/>
      <c r="G5" s="166"/>
      <c r="H5" s="166"/>
    </row>
    <row r="6" spans="2:8" x14ac:dyDescent="0.4">
      <c r="B6" s="166" t="s">
        <v>497</v>
      </c>
      <c r="C6" s="166"/>
      <c r="D6" s="166"/>
      <c r="E6" s="166"/>
      <c r="F6" s="166"/>
      <c r="G6" s="166"/>
      <c r="H6" s="166"/>
    </row>
    <row r="7" spans="2:8" x14ac:dyDescent="0.4">
      <c r="B7" s="166"/>
      <c r="C7" s="166"/>
      <c r="D7" s="166"/>
      <c r="E7" s="166"/>
      <c r="F7" s="166"/>
      <c r="G7" s="166"/>
      <c r="H7" s="166"/>
    </row>
    <row r="8" spans="2:8" x14ac:dyDescent="0.4">
      <c r="B8" s="166" t="s">
        <v>498</v>
      </c>
      <c r="C8" s="166"/>
      <c r="D8" s="166"/>
      <c r="E8" s="166"/>
      <c r="F8" s="166"/>
      <c r="G8" s="166"/>
      <c r="H8" s="166"/>
    </row>
    <row r="9" spans="2:8" x14ac:dyDescent="0.4">
      <c r="B9" s="166"/>
      <c r="C9" s="166"/>
      <c r="D9" s="166"/>
      <c r="E9" s="166"/>
      <c r="F9" s="166"/>
      <c r="G9" s="166"/>
      <c r="H9" s="166"/>
    </row>
    <row r="10" spans="2:8" x14ac:dyDescent="0.4">
      <c r="B10" s="166" t="s">
        <v>499</v>
      </c>
      <c r="C10" s="166"/>
      <c r="D10" s="166"/>
      <c r="E10" s="166"/>
      <c r="F10" s="166"/>
      <c r="G10" s="166"/>
      <c r="H10" s="166"/>
    </row>
    <row r="11" spans="2:8" x14ac:dyDescent="0.4">
      <c r="B11" s="166"/>
      <c r="C11" s="166" t="s">
        <v>500</v>
      </c>
      <c r="D11" s="166"/>
      <c r="E11" s="166"/>
      <c r="F11" s="166"/>
      <c r="G11" s="166"/>
      <c r="H11" s="166"/>
    </row>
    <row r="12" spans="2:8" x14ac:dyDescent="0.4">
      <c r="B12" s="166"/>
      <c r="C12" s="166" t="s">
        <v>493</v>
      </c>
      <c r="D12" s="166"/>
      <c r="E12" s="168">
        <f>'１入力用シート（クラブの基本部分）'!D15-'２入力用シート（待機児童も含めた児童情報）'!J92-'２入力用シート（待機児童も含めた児童情報）'!J94-'２入力用シート（待機児童も含めた児童情報）'!J95</f>
        <v>0</v>
      </c>
      <c r="F12" s="166" t="s">
        <v>501</v>
      </c>
      <c r="G12" s="166"/>
      <c r="H12" s="166"/>
    </row>
    <row r="13" spans="2:8" x14ac:dyDescent="0.4">
      <c r="B13" s="166"/>
      <c r="C13" s="166"/>
      <c r="D13" s="166"/>
      <c r="E13" s="166" t="s">
        <v>502</v>
      </c>
      <c r="F13" s="166"/>
      <c r="G13" s="166"/>
      <c r="H13" s="166"/>
    </row>
    <row r="14" spans="2:8" x14ac:dyDescent="0.4">
      <c r="B14" s="166"/>
      <c r="C14" s="166"/>
      <c r="D14" s="166"/>
      <c r="E14" s="166"/>
      <c r="F14" s="167"/>
      <c r="G14" s="166"/>
      <c r="H14" s="166"/>
    </row>
    <row r="15" spans="2:8" x14ac:dyDescent="0.4">
      <c r="B15" s="166" t="s">
        <v>503</v>
      </c>
      <c r="C15" s="166"/>
      <c r="D15" s="166"/>
      <c r="E15" s="166"/>
      <c r="F15" s="167"/>
      <c r="G15" s="166"/>
      <c r="H15" s="166"/>
    </row>
    <row r="16" spans="2:8" x14ac:dyDescent="0.4">
      <c r="B16" s="166"/>
      <c r="C16" s="166"/>
      <c r="D16" s="166"/>
      <c r="E16" s="166"/>
      <c r="F16" s="167"/>
      <c r="G16" s="166"/>
      <c r="H16" s="166"/>
    </row>
    <row r="17" spans="2:5" x14ac:dyDescent="0.4">
      <c r="B17" s="166" t="s">
        <v>504</v>
      </c>
    </row>
    <row r="18" spans="2:5" x14ac:dyDescent="0.4">
      <c r="B18" s="316" t="s">
        <v>494</v>
      </c>
      <c r="C18" s="317"/>
      <c r="D18" s="87">
        <f>'２入力用シート（待機児童も含めた児童情報）'!I107</f>
        <v>0</v>
      </c>
      <c r="E18" s="166" t="s">
        <v>495</v>
      </c>
    </row>
  </sheetData>
  <sheetProtection password="CC3D" sheet="1" objects="1" scenarios="1"/>
  <mergeCells count="1">
    <mergeCell ref="B18:C18"/>
  </mergeCells>
  <phoneticPr fontId="4"/>
  <pageMargins left="0.7" right="0.7"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0"/>
  <sheetViews>
    <sheetView workbookViewId="0"/>
  </sheetViews>
  <sheetFormatPr defaultRowHeight="18.75" x14ac:dyDescent="0.4"/>
  <cols>
    <col min="1" max="1" width="3.625" customWidth="1"/>
  </cols>
  <sheetData>
    <row r="2" spans="2:3" x14ac:dyDescent="0.4">
      <c r="B2" t="s">
        <v>458</v>
      </c>
    </row>
    <row r="4" spans="2:3" x14ac:dyDescent="0.4">
      <c r="B4" t="s">
        <v>380</v>
      </c>
    </row>
    <row r="6" spans="2:3" x14ac:dyDescent="0.4">
      <c r="B6" s="285" t="s">
        <v>455</v>
      </c>
    </row>
    <row r="7" spans="2:3" ht="21.75" x14ac:dyDescent="0.4">
      <c r="B7" s="285" t="s">
        <v>456</v>
      </c>
      <c r="C7" s="184"/>
    </row>
    <row r="8" spans="2:3" x14ac:dyDescent="0.4">
      <c r="B8" s="285"/>
    </row>
    <row r="9" spans="2:3" x14ac:dyDescent="0.4">
      <c r="B9" s="285" t="s">
        <v>457</v>
      </c>
    </row>
    <row r="10" spans="2:3" ht="21.75" x14ac:dyDescent="0.4">
      <c r="B10" s="184"/>
    </row>
  </sheetData>
  <sheetProtection password="CC3D" sheet="1" objects="1" scenarios="1"/>
  <phoneticPr fontId="4"/>
  <pageMargins left="0.7" right="0.7" top="0.75" bottom="0.75" header="0.3" footer="0.3"/>
  <pageSetup paperSize="9"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I31"/>
  <sheetViews>
    <sheetView view="pageBreakPreview" zoomScaleNormal="100" zoomScaleSheetLayoutView="100" workbookViewId="0">
      <selection activeCell="B2" sqref="B2"/>
    </sheetView>
  </sheetViews>
  <sheetFormatPr defaultRowHeight="15.75" x14ac:dyDescent="0.4"/>
  <cols>
    <col min="1" max="1" width="3.5" style="1" customWidth="1"/>
    <col min="2" max="2" width="18.25" style="1" customWidth="1"/>
    <col min="3" max="3" width="6.375" style="1" customWidth="1"/>
    <col min="4" max="4" width="13.375" style="1" customWidth="1"/>
    <col min="5" max="5" width="20.25" style="1" customWidth="1"/>
    <col min="6" max="6" width="17.25" style="1" customWidth="1"/>
    <col min="7" max="7" width="21" style="11" customWidth="1"/>
    <col min="8" max="8" width="3.5" style="1" customWidth="1"/>
    <col min="9" max="257" width="9" style="1"/>
    <col min="258" max="258" width="18.25" style="1" customWidth="1"/>
    <col min="259" max="259" width="6.375" style="1" customWidth="1"/>
    <col min="260" max="260" width="13.375" style="1" customWidth="1"/>
    <col min="261" max="261" width="20.25" style="1" customWidth="1"/>
    <col min="262" max="262" width="17.25" style="1" customWidth="1"/>
    <col min="263" max="263" width="21" style="1" customWidth="1"/>
    <col min="264" max="513" width="9" style="1"/>
    <col min="514" max="514" width="18.25" style="1" customWidth="1"/>
    <col min="515" max="515" width="6.375" style="1" customWidth="1"/>
    <col min="516" max="516" width="13.375" style="1" customWidth="1"/>
    <col min="517" max="517" width="20.25" style="1" customWidth="1"/>
    <col min="518" max="518" width="17.25" style="1" customWidth="1"/>
    <col min="519" max="519" width="21" style="1" customWidth="1"/>
    <col min="520" max="769" width="9" style="1"/>
    <col min="770" max="770" width="18.25" style="1" customWidth="1"/>
    <col min="771" max="771" width="6.375" style="1" customWidth="1"/>
    <col min="772" max="772" width="13.375" style="1" customWidth="1"/>
    <col min="773" max="773" width="20.25" style="1" customWidth="1"/>
    <col min="774" max="774" width="17.25" style="1" customWidth="1"/>
    <col min="775" max="775" width="21" style="1" customWidth="1"/>
    <col min="776" max="1025" width="9" style="1"/>
    <col min="1026" max="1026" width="18.25" style="1" customWidth="1"/>
    <col min="1027" max="1027" width="6.375" style="1" customWidth="1"/>
    <col min="1028" max="1028" width="13.375" style="1" customWidth="1"/>
    <col min="1029" max="1029" width="20.25" style="1" customWidth="1"/>
    <col min="1030" max="1030" width="17.25" style="1" customWidth="1"/>
    <col min="1031" max="1031" width="21" style="1" customWidth="1"/>
    <col min="1032" max="1281" width="9" style="1"/>
    <col min="1282" max="1282" width="18.25" style="1" customWidth="1"/>
    <col min="1283" max="1283" width="6.375" style="1" customWidth="1"/>
    <col min="1284" max="1284" width="13.375" style="1" customWidth="1"/>
    <col min="1285" max="1285" width="20.25" style="1" customWidth="1"/>
    <col min="1286" max="1286" width="17.25" style="1" customWidth="1"/>
    <col min="1287" max="1287" width="21" style="1" customWidth="1"/>
    <col min="1288" max="1537" width="9" style="1"/>
    <col min="1538" max="1538" width="18.25" style="1" customWidth="1"/>
    <col min="1539" max="1539" width="6.375" style="1" customWidth="1"/>
    <col min="1540" max="1540" width="13.375" style="1" customWidth="1"/>
    <col min="1541" max="1541" width="20.25" style="1" customWidth="1"/>
    <col min="1542" max="1542" width="17.25" style="1" customWidth="1"/>
    <col min="1543" max="1543" width="21" style="1" customWidth="1"/>
    <col min="1544" max="1793" width="9" style="1"/>
    <col min="1794" max="1794" width="18.25" style="1" customWidth="1"/>
    <col min="1795" max="1795" width="6.375" style="1" customWidth="1"/>
    <col min="1796" max="1796" width="13.375" style="1" customWidth="1"/>
    <col min="1797" max="1797" width="20.25" style="1" customWidth="1"/>
    <col min="1798" max="1798" width="17.25" style="1" customWidth="1"/>
    <col min="1799" max="1799" width="21" style="1" customWidth="1"/>
    <col min="1800" max="2049" width="9" style="1"/>
    <col min="2050" max="2050" width="18.25" style="1" customWidth="1"/>
    <col min="2051" max="2051" width="6.375" style="1" customWidth="1"/>
    <col min="2052" max="2052" width="13.375" style="1" customWidth="1"/>
    <col min="2053" max="2053" width="20.25" style="1" customWidth="1"/>
    <col min="2054" max="2054" width="17.25" style="1" customWidth="1"/>
    <col min="2055" max="2055" width="21" style="1" customWidth="1"/>
    <col min="2056" max="2305" width="9" style="1"/>
    <col min="2306" max="2306" width="18.25" style="1" customWidth="1"/>
    <col min="2307" max="2307" width="6.375" style="1" customWidth="1"/>
    <col min="2308" max="2308" width="13.375" style="1" customWidth="1"/>
    <col min="2309" max="2309" width="20.25" style="1" customWidth="1"/>
    <col min="2310" max="2310" width="17.25" style="1" customWidth="1"/>
    <col min="2311" max="2311" width="21" style="1" customWidth="1"/>
    <col min="2312" max="2561" width="9" style="1"/>
    <col min="2562" max="2562" width="18.25" style="1" customWidth="1"/>
    <col min="2563" max="2563" width="6.375" style="1" customWidth="1"/>
    <col min="2564" max="2564" width="13.375" style="1" customWidth="1"/>
    <col min="2565" max="2565" width="20.25" style="1" customWidth="1"/>
    <col min="2566" max="2566" width="17.25" style="1" customWidth="1"/>
    <col min="2567" max="2567" width="21" style="1" customWidth="1"/>
    <col min="2568" max="2817" width="9" style="1"/>
    <col min="2818" max="2818" width="18.25" style="1" customWidth="1"/>
    <col min="2819" max="2819" width="6.375" style="1" customWidth="1"/>
    <col min="2820" max="2820" width="13.375" style="1" customWidth="1"/>
    <col min="2821" max="2821" width="20.25" style="1" customWidth="1"/>
    <col min="2822" max="2822" width="17.25" style="1" customWidth="1"/>
    <col min="2823" max="2823" width="21" style="1" customWidth="1"/>
    <col min="2824" max="3073" width="9" style="1"/>
    <col min="3074" max="3074" width="18.25" style="1" customWidth="1"/>
    <col min="3075" max="3075" width="6.375" style="1" customWidth="1"/>
    <col min="3076" max="3076" width="13.375" style="1" customWidth="1"/>
    <col min="3077" max="3077" width="20.25" style="1" customWidth="1"/>
    <col min="3078" max="3078" width="17.25" style="1" customWidth="1"/>
    <col min="3079" max="3079" width="21" style="1" customWidth="1"/>
    <col min="3080" max="3329" width="9" style="1"/>
    <col min="3330" max="3330" width="18.25" style="1" customWidth="1"/>
    <col min="3331" max="3331" width="6.375" style="1" customWidth="1"/>
    <col min="3332" max="3332" width="13.375" style="1" customWidth="1"/>
    <col min="3333" max="3333" width="20.25" style="1" customWidth="1"/>
    <col min="3334" max="3334" width="17.25" style="1" customWidth="1"/>
    <col min="3335" max="3335" width="21" style="1" customWidth="1"/>
    <col min="3336" max="3585" width="9" style="1"/>
    <col min="3586" max="3586" width="18.25" style="1" customWidth="1"/>
    <col min="3587" max="3587" width="6.375" style="1" customWidth="1"/>
    <col min="3588" max="3588" width="13.375" style="1" customWidth="1"/>
    <col min="3589" max="3589" width="20.25" style="1" customWidth="1"/>
    <col min="3590" max="3590" width="17.25" style="1" customWidth="1"/>
    <col min="3591" max="3591" width="21" style="1" customWidth="1"/>
    <col min="3592" max="3841" width="9" style="1"/>
    <col min="3842" max="3842" width="18.25" style="1" customWidth="1"/>
    <col min="3843" max="3843" width="6.375" style="1" customWidth="1"/>
    <col min="3844" max="3844" width="13.375" style="1" customWidth="1"/>
    <col min="3845" max="3845" width="20.25" style="1" customWidth="1"/>
    <col min="3846" max="3846" width="17.25" style="1" customWidth="1"/>
    <col min="3847" max="3847" width="21" style="1" customWidth="1"/>
    <col min="3848" max="4097" width="9" style="1"/>
    <col min="4098" max="4098" width="18.25" style="1" customWidth="1"/>
    <col min="4099" max="4099" width="6.375" style="1" customWidth="1"/>
    <col min="4100" max="4100" width="13.375" style="1" customWidth="1"/>
    <col min="4101" max="4101" width="20.25" style="1" customWidth="1"/>
    <col min="4102" max="4102" width="17.25" style="1" customWidth="1"/>
    <col min="4103" max="4103" width="21" style="1" customWidth="1"/>
    <col min="4104" max="4353" width="9" style="1"/>
    <col min="4354" max="4354" width="18.25" style="1" customWidth="1"/>
    <col min="4355" max="4355" width="6.375" style="1" customWidth="1"/>
    <col min="4356" max="4356" width="13.375" style="1" customWidth="1"/>
    <col min="4357" max="4357" width="20.25" style="1" customWidth="1"/>
    <col min="4358" max="4358" width="17.25" style="1" customWidth="1"/>
    <col min="4359" max="4359" width="21" style="1" customWidth="1"/>
    <col min="4360" max="4609" width="9" style="1"/>
    <col min="4610" max="4610" width="18.25" style="1" customWidth="1"/>
    <col min="4611" max="4611" width="6.375" style="1" customWidth="1"/>
    <col min="4612" max="4612" width="13.375" style="1" customWidth="1"/>
    <col min="4613" max="4613" width="20.25" style="1" customWidth="1"/>
    <col min="4614" max="4614" width="17.25" style="1" customWidth="1"/>
    <col min="4615" max="4615" width="21" style="1" customWidth="1"/>
    <col min="4616" max="4865" width="9" style="1"/>
    <col min="4866" max="4866" width="18.25" style="1" customWidth="1"/>
    <col min="4867" max="4867" width="6.375" style="1" customWidth="1"/>
    <col min="4868" max="4868" width="13.375" style="1" customWidth="1"/>
    <col min="4869" max="4869" width="20.25" style="1" customWidth="1"/>
    <col min="4870" max="4870" width="17.25" style="1" customWidth="1"/>
    <col min="4871" max="4871" width="21" style="1" customWidth="1"/>
    <col min="4872" max="5121" width="9" style="1"/>
    <col min="5122" max="5122" width="18.25" style="1" customWidth="1"/>
    <col min="5123" max="5123" width="6.375" style="1" customWidth="1"/>
    <col min="5124" max="5124" width="13.375" style="1" customWidth="1"/>
    <col min="5125" max="5125" width="20.25" style="1" customWidth="1"/>
    <col min="5126" max="5126" width="17.25" style="1" customWidth="1"/>
    <col min="5127" max="5127" width="21" style="1" customWidth="1"/>
    <col min="5128" max="5377" width="9" style="1"/>
    <col min="5378" max="5378" width="18.25" style="1" customWidth="1"/>
    <col min="5379" max="5379" width="6.375" style="1" customWidth="1"/>
    <col min="5380" max="5380" width="13.375" style="1" customWidth="1"/>
    <col min="5381" max="5381" width="20.25" style="1" customWidth="1"/>
    <col min="5382" max="5382" width="17.25" style="1" customWidth="1"/>
    <col min="5383" max="5383" width="21" style="1" customWidth="1"/>
    <col min="5384" max="5633" width="9" style="1"/>
    <col min="5634" max="5634" width="18.25" style="1" customWidth="1"/>
    <col min="5635" max="5635" width="6.375" style="1" customWidth="1"/>
    <col min="5636" max="5636" width="13.375" style="1" customWidth="1"/>
    <col min="5637" max="5637" width="20.25" style="1" customWidth="1"/>
    <col min="5638" max="5638" width="17.25" style="1" customWidth="1"/>
    <col min="5639" max="5639" width="21" style="1" customWidth="1"/>
    <col min="5640" max="5889" width="9" style="1"/>
    <col min="5890" max="5890" width="18.25" style="1" customWidth="1"/>
    <col min="5891" max="5891" width="6.375" style="1" customWidth="1"/>
    <col min="5892" max="5892" width="13.375" style="1" customWidth="1"/>
    <col min="5893" max="5893" width="20.25" style="1" customWidth="1"/>
    <col min="5894" max="5894" width="17.25" style="1" customWidth="1"/>
    <col min="5895" max="5895" width="21" style="1" customWidth="1"/>
    <col min="5896" max="6145" width="9" style="1"/>
    <col min="6146" max="6146" width="18.25" style="1" customWidth="1"/>
    <col min="6147" max="6147" width="6.375" style="1" customWidth="1"/>
    <col min="6148" max="6148" width="13.375" style="1" customWidth="1"/>
    <col min="6149" max="6149" width="20.25" style="1" customWidth="1"/>
    <col min="6150" max="6150" width="17.25" style="1" customWidth="1"/>
    <col min="6151" max="6151" width="21" style="1" customWidth="1"/>
    <col min="6152" max="6401" width="9" style="1"/>
    <col min="6402" max="6402" width="18.25" style="1" customWidth="1"/>
    <col min="6403" max="6403" width="6.375" style="1" customWidth="1"/>
    <col min="6404" max="6404" width="13.375" style="1" customWidth="1"/>
    <col min="6405" max="6405" width="20.25" style="1" customWidth="1"/>
    <col min="6406" max="6406" width="17.25" style="1" customWidth="1"/>
    <col min="6407" max="6407" width="21" style="1" customWidth="1"/>
    <col min="6408" max="6657" width="9" style="1"/>
    <col min="6658" max="6658" width="18.25" style="1" customWidth="1"/>
    <col min="6659" max="6659" width="6.375" style="1" customWidth="1"/>
    <col min="6660" max="6660" width="13.375" style="1" customWidth="1"/>
    <col min="6661" max="6661" width="20.25" style="1" customWidth="1"/>
    <col min="6662" max="6662" width="17.25" style="1" customWidth="1"/>
    <col min="6663" max="6663" width="21" style="1" customWidth="1"/>
    <col min="6664" max="6913" width="9" style="1"/>
    <col min="6914" max="6914" width="18.25" style="1" customWidth="1"/>
    <col min="6915" max="6915" width="6.375" style="1" customWidth="1"/>
    <col min="6916" max="6916" width="13.375" style="1" customWidth="1"/>
    <col min="6917" max="6917" width="20.25" style="1" customWidth="1"/>
    <col min="6918" max="6918" width="17.25" style="1" customWidth="1"/>
    <col min="6919" max="6919" width="21" style="1" customWidth="1"/>
    <col min="6920" max="7169" width="9" style="1"/>
    <col min="7170" max="7170" width="18.25" style="1" customWidth="1"/>
    <col min="7171" max="7171" width="6.375" style="1" customWidth="1"/>
    <col min="7172" max="7172" width="13.375" style="1" customWidth="1"/>
    <col min="7173" max="7173" width="20.25" style="1" customWidth="1"/>
    <col min="7174" max="7174" width="17.25" style="1" customWidth="1"/>
    <col min="7175" max="7175" width="21" style="1" customWidth="1"/>
    <col min="7176" max="7425" width="9" style="1"/>
    <col min="7426" max="7426" width="18.25" style="1" customWidth="1"/>
    <col min="7427" max="7427" width="6.375" style="1" customWidth="1"/>
    <col min="7428" max="7428" width="13.375" style="1" customWidth="1"/>
    <col min="7429" max="7429" width="20.25" style="1" customWidth="1"/>
    <col min="7430" max="7430" width="17.25" style="1" customWidth="1"/>
    <col min="7431" max="7431" width="21" style="1" customWidth="1"/>
    <col min="7432" max="7681" width="9" style="1"/>
    <col min="7682" max="7682" width="18.25" style="1" customWidth="1"/>
    <col min="7683" max="7683" width="6.375" style="1" customWidth="1"/>
    <col min="7684" max="7684" width="13.375" style="1" customWidth="1"/>
    <col min="7685" max="7685" width="20.25" style="1" customWidth="1"/>
    <col min="7686" max="7686" width="17.25" style="1" customWidth="1"/>
    <col min="7687" max="7687" width="21" style="1" customWidth="1"/>
    <col min="7688" max="7937" width="9" style="1"/>
    <col min="7938" max="7938" width="18.25" style="1" customWidth="1"/>
    <col min="7939" max="7939" width="6.375" style="1" customWidth="1"/>
    <col min="7940" max="7940" width="13.375" style="1" customWidth="1"/>
    <col min="7941" max="7941" width="20.25" style="1" customWidth="1"/>
    <col min="7942" max="7942" width="17.25" style="1" customWidth="1"/>
    <col min="7943" max="7943" width="21" style="1" customWidth="1"/>
    <col min="7944" max="8193" width="9" style="1"/>
    <col min="8194" max="8194" width="18.25" style="1" customWidth="1"/>
    <col min="8195" max="8195" width="6.375" style="1" customWidth="1"/>
    <col min="8196" max="8196" width="13.375" style="1" customWidth="1"/>
    <col min="8197" max="8197" width="20.25" style="1" customWidth="1"/>
    <col min="8198" max="8198" width="17.25" style="1" customWidth="1"/>
    <col min="8199" max="8199" width="21" style="1" customWidth="1"/>
    <col min="8200" max="8449" width="9" style="1"/>
    <col min="8450" max="8450" width="18.25" style="1" customWidth="1"/>
    <col min="8451" max="8451" width="6.375" style="1" customWidth="1"/>
    <col min="8452" max="8452" width="13.375" style="1" customWidth="1"/>
    <col min="8453" max="8453" width="20.25" style="1" customWidth="1"/>
    <col min="8454" max="8454" width="17.25" style="1" customWidth="1"/>
    <col min="8455" max="8455" width="21" style="1" customWidth="1"/>
    <col min="8456" max="8705" width="9" style="1"/>
    <col min="8706" max="8706" width="18.25" style="1" customWidth="1"/>
    <col min="8707" max="8707" width="6.375" style="1" customWidth="1"/>
    <col min="8708" max="8708" width="13.375" style="1" customWidth="1"/>
    <col min="8709" max="8709" width="20.25" style="1" customWidth="1"/>
    <col min="8710" max="8710" width="17.25" style="1" customWidth="1"/>
    <col min="8711" max="8711" width="21" style="1" customWidth="1"/>
    <col min="8712" max="8961" width="9" style="1"/>
    <col min="8962" max="8962" width="18.25" style="1" customWidth="1"/>
    <col min="8963" max="8963" width="6.375" style="1" customWidth="1"/>
    <col min="8964" max="8964" width="13.375" style="1" customWidth="1"/>
    <col min="8965" max="8965" width="20.25" style="1" customWidth="1"/>
    <col min="8966" max="8966" width="17.25" style="1" customWidth="1"/>
    <col min="8967" max="8967" width="21" style="1" customWidth="1"/>
    <col min="8968" max="9217" width="9" style="1"/>
    <col min="9218" max="9218" width="18.25" style="1" customWidth="1"/>
    <col min="9219" max="9219" width="6.375" style="1" customWidth="1"/>
    <col min="9220" max="9220" width="13.375" style="1" customWidth="1"/>
    <col min="9221" max="9221" width="20.25" style="1" customWidth="1"/>
    <col min="9222" max="9222" width="17.25" style="1" customWidth="1"/>
    <col min="9223" max="9223" width="21" style="1" customWidth="1"/>
    <col min="9224" max="9473" width="9" style="1"/>
    <col min="9474" max="9474" width="18.25" style="1" customWidth="1"/>
    <col min="9475" max="9475" width="6.375" style="1" customWidth="1"/>
    <col min="9476" max="9476" width="13.375" style="1" customWidth="1"/>
    <col min="9477" max="9477" width="20.25" style="1" customWidth="1"/>
    <col min="9478" max="9478" width="17.25" style="1" customWidth="1"/>
    <col min="9479" max="9479" width="21" style="1" customWidth="1"/>
    <col min="9480" max="9729" width="9" style="1"/>
    <col min="9730" max="9730" width="18.25" style="1" customWidth="1"/>
    <col min="9731" max="9731" width="6.375" style="1" customWidth="1"/>
    <col min="9732" max="9732" width="13.375" style="1" customWidth="1"/>
    <col min="9733" max="9733" width="20.25" style="1" customWidth="1"/>
    <col min="9734" max="9734" width="17.25" style="1" customWidth="1"/>
    <col min="9735" max="9735" width="21" style="1" customWidth="1"/>
    <col min="9736" max="9985" width="9" style="1"/>
    <col min="9986" max="9986" width="18.25" style="1" customWidth="1"/>
    <col min="9987" max="9987" width="6.375" style="1" customWidth="1"/>
    <col min="9988" max="9988" width="13.375" style="1" customWidth="1"/>
    <col min="9989" max="9989" width="20.25" style="1" customWidth="1"/>
    <col min="9990" max="9990" width="17.25" style="1" customWidth="1"/>
    <col min="9991" max="9991" width="21" style="1" customWidth="1"/>
    <col min="9992" max="10241" width="9" style="1"/>
    <col min="10242" max="10242" width="18.25" style="1" customWidth="1"/>
    <col min="10243" max="10243" width="6.375" style="1" customWidth="1"/>
    <col min="10244" max="10244" width="13.375" style="1" customWidth="1"/>
    <col min="10245" max="10245" width="20.25" style="1" customWidth="1"/>
    <col min="10246" max="10246" width="17.25" style="1" customWidth="1"/>
    <col min="10247" max="10247" width="21" style="1" customWidth="1"/>
    <col min="10248" max="10497" width="9" style="1"/>
    <col min="10498" max="10498" width="18.25" style="1" customWidth="1"/>
    <col min="10499" max="10499" width="6.375" style="1" customWidth="1"/>
    <col min="10500" max="10500" width="13.375" style="1" customWidth="1"/>
    <col min="10501" max="10501" width="20.25" style="1" customWidth="1"/>
    <col min="10502" max="10502" width="17.25" style="1" customWidth="1"/>
    <col min="10503" max="10503" width="21" style="1" customWidth="1"/>
    <col min="10504" max="10753" width="9" style="1"/>
    <col min="10754" max="10754" width="18.25" style="1" customWidth="1"/>
    <col min="10755" max="10755" width="6.375" style="1" customWidth="1"/>
    <col min="10756" max="10756" width="13.375" style="1" customWidth="1"/>
    <col min="10757" max="10757" width="20.25" style="1" customWidth="1"/>
    <col min="10758" max="10758" width="17.25" style="1" customWidth="1"/>
    <col min="10759" max="10759" width="21" style="1" customWidth="1"/>
    <col min="10760" max="11009" width="9" style="1"/>
    <col min="11010" max="11010" width="18.25" style="1" customWidth="1"/>
    <col min="11011" max="11011" width="6.375" style="1" customWidth="1"/>
    <col min="11012" max="11012" width="13.375" style="1" customWidth="1"/>
    <col min="11013" max="11013" width="20.25" style="1" customWidth="1"/>
    <col min="11014" max="11014" width="17.25" style="1" customWidth="1"/>
    <col min="11015" max="11015" width="21" style="1" customWidth="1"/>
    <col min="11016" max="11265" width="9" style="1"/>
    <col min="11266" max="11266" width="18.25" style="1" customWidth="1"/>
    <col min="11267" max="11267" width="6.375" style="1" customWidth="1"/>
    <col min="11268" max="11268" width="13.375" style="1" customWidth="1"/>
    <col min="11269" max="11269" width="20.25" style="1" customWidth="1"/>
    <col min="11270" max="11270" width="17.25" style="1" customWidth="1"/>
    <col min="11271" max="11271" width="21" style="1" customWidth="1"/>
    <col min="11272" max="11521" width="9" style="1"/>
    <col min="11522" max="11522" width="18.25" style="1" customWidth="1"/>
    <col min="11523" max="11523" width="6.375" style="1" customWidth="1"/>
    <col min="11524" max="11524" width="13.375" style="1" customWidth="1"/>
    <col min="11525" max="11525" width="20.25" style="1" customWidth="1"/>
    <col min="11526" max="11526" width="17.25" style="1" customWidth="1"/>
    <col min="11527" max="11527" width="21" style="1" customWidth="1"/>
    <col min="11528" max="11777" width="9" style="1"/>
    <col min="11778" max="11778" width="18.25" style="1" customWidth="1"/>
    <col min="11779" max="11779" width="6.375" style="1" customWidth="1"/>
    <col min="11780" max="11780" width="13.375" style="1" customWidth="1"/>
    <col min="11781" max="11781" width="20.25" style="1" customWidth="1"/>
    <col min="11782" max="11782" width="17.25" style="1" customWidth="1"/>
    <col min="11783" max="11783" width="21" style="1" customWidth="1"/>
    <col min="11784" max="12033" width="9" style="1"/>
    <col min="12034" max="12034" width="18.25" style="1" customWidth="1"/>
    <col min="12035" max="12035" width="6.375" style="1" customWidth="1"/>
    <col min="12036" max="12036" width="13.375" style="1" customWidth="1"/>
    <col min="12037" max="12037" width="20.25" style="1" customWidth="1"/>
    <col min="12038" max="12038" width="17.25" style="1" customWidth="1"/>
    <col min="12039" max="12039" width="21" style="1" customWidth="1"/>
    <col min="12040" max="12289" width="9" style="1"/>
    <col min="12290" max="12290" width="18.25" style="1" customWidth="1"/>
    <col min="12291" max="12291" width="6.375" style="1" customWidth="1"/>
    <col min="12292" max="12292" width="13.375" style="1" customWidth="1"/>
    <col min="12293" max="12293" width="20.25" style="1" customWidth="1"/>
    <col min="12294" max="12294" width="17.25" style="1" customWidth="1"/>
    <col min="12295" max="12295" width="21" style="1" customWidth="1"/>
    <col min="12296" max="12545" width="9" style="1"/>
    <col min="12546" max="12546" width="18.25" style="1" customWidth="1"/>
    <col min="12547" max="12547" width="6.375" style="1" customWidth="1"/>
    <col min="12548" max="12548" width="13.375" style="1" customWidth="1"/>
    <col min="12549" max="12549" width="20.25" style="1" customWidth="1"/>
    <col min="12550" max="12550" width="17.25" style="1" customWidth="1"/>
    <col min="12551" max="12551" width="21" style="1" customWidth="1"/>
    <col min="12552" max="12801" width="9" style="1"/>
    <col min="12802" max="12802" width="18.25" style="1" customWidth="1"/>
    <col min="12803" max="12803" width="6.375" style="1" customWidth="1"/>
    <col min="12804" max="12804" width="13.375" style="1" customWidth="1"/>
    <col min="12805" max="12805" width="20.25" style="1" customWidth="1"/>
    <col min="12806" max="12806" width="17.25" style="1" customWidth="1"/>
    <col min="12807" max="12807" width="21" style="1" customWidth="1"/>
    <col min="12808" max="13057" width="9" style="1"/>
    <col min="13058" max="13058" width="18.25" style="1" customWidth="1"/>
    <col min="13059" max="13059" width="6.375" style="1" customWidth="1"/>
    <col min="13060" max="13060" width="13.375" style="1" customWidth="1"/>
    <col min="13061" max="13061" width="20.25" style="1" customWidth="1"/>
    <col min="13062" max="13062" width="17.25" style="1" customWidth="1"/>
    <col min="13063" max="13063" width="21" style="1" customWidth="1"/>
    <col min="13064" max="13313" width="9" style="1"/>
    <col min="13314" max="13314" width="18.25" style="1" customWidth="1"/>
    <col min="13315" max="13315" width="6.375" style="1" customWidth="1"/>
    <col min="13316" max="13316" width="13.375" style="1" customWidth="1"/>
    <col min="13317" max="13317" width="20.25" style="1" customWidth="1"/>
    <col min="13318" max="13318" width="17.25" style="1" customWidth="1"/>
    <col min="13319" max="13319" width="21" style="1" customWidth="1"/>
    <col min="13320" max="13569" width="9" style="1"/>
    <col min="13570" max="13570" width="18.25" style="1" customWidth="1"/>
    <col min="13571" max="13571" width="6.375" style="1" customWidth="1"/>
    <col min="13572" max="13572" width="13.375" style="1" customWidth="1"/>
    <col min="13573" max="13573" width="20.25" style="1" customWidth="1"/>
    <col min="13574" max="13574" width="17.25" style="1" customWidth="1"/>
    <col min="13575" max="13575" width="21" style="1" customWidth="1"/>
    <col min="13576" max="13825" width="9" style="1"/>
    <col min="13826" max="13826" width="18.25" style="1" customWidth="1"/>
    <col min="13827" max="13827" width="6.375" style="1" customWidth="1"/>
    <col min="13828" max="13828" width="13.375" style="1" customWidth="1"/>
    <col min="13829" max="13829" width="20.25" style="1" customWidth="1"/>
    <col min="13830" max="13830" width="17.25" style="1" customWidth="1"/>
    <col min="13831" max="13831" width="21" style="1" customWidth="1"/>
    <col min="13832" max="14081" width="9" style="1"/>
    <col min="14082" max="14082" width="18.25" style="1" customWidth="1"/>
    <col min="14083" max="14083" width="6.375" style="1" customWidth="1"/>
    <col min="14084" max="14084" width="13.375" style="1" customWidth="1"/>
    <col min="14085" max="14085" width="20.25" style="1" customWidth="1"/>
    <col min="14086" max="14086" width="17.25" style="1" customWidth="1"/>
    <col min="14087" max="14087" width="21" style="1" customWidth="1"/>
    <col min="14088" max="14337" width="9" style="1"/>
    <col min="14338" max="14338" width="18.25" style="1" customWidth="1"/>
    <col min="14339" max="14339" width="6.375" style="1" customWidth="1"/>
    <col min="14340" max="14340" width="13.375" style="1" customWidth="1"/>
    <col min="14341" max="14341" width="20.25" style="1" customWidth="1"/>
    <col min="14342" max="14342" width="17.25" style="1" customWidth="1"/>
    <col min="14343" max="14343" width="21" style="1" customWidth="1"/>
    <col min="14344" max="14593" width="9" style="1"/>
    <col min="14594" max="14594" width="18.25" style="1" customWidth="1"/>
    <col min="14595" max="14595" width="6.375" style="1" customWidth="1"/>
    <col min="14596" max="14596" width="13.375" style="1" customWidth="1"/>
    <col min="14597" max="14597" width="20.25" style="1" customWidth="1"/>
    <col min="14598" max="14598" width="17.25" style="1" customWidth="1"/>
    <col min="14599" max="14599" width="21" style="1" customWidth="1"/>
    <col min="14600" max="14849" width="9" style="1"/>
    <col min="14850" max="14850" width="18.25" style="1" customWidth="1"/>
    <col min="14851" max="14851" width="6.375" style="1" customWidth="1"/>
    <col min="14852" max="14852" width="13.375" style="1" customWidth="1"/>
    <col min="14853" max="14853" width="20.25" style="1" customWidth="1"/>
    <col min="14854" max="14854" width="17.25" style="1" customWidth="1"/>
    <col min="14855" max="14855" width="21" style="1" customWidth="1"/>
    <col min="14856" max="15105" width="9" style="1"/>
    <col min="15106" max="15106" width="18.25" style="1" customWidth="1"/>
    <col min="15107" max="15107" width="6.375" style="1" customWidth="1"/>
    <col min="15108" max="15108" width="13.375" style="1" customWidth="1"/>
    <col min="15109" max="15109" width="20.25" style="1" customWidth="1"/>
    <col min="15110" max="15110" width="17.25" style="1" customWidth="1"/>
    <col min="15111" max="15111" width="21" style="1" customWidth="1"/>
    <col min="15112" max="15361" width="9" style="1"/>
    <col min="15362" max="15362" width="18.25" style="1" customWidth="1"/>
    <col min="15363" max="15363" width="6.375" style="1" customWidth="1"/>
    <col min="15364" max="15364" width="13.375" style="1" customWidth="1"/>
    <col min="15365" max="15365" width="20.25" style="1" customWidth="1"/>
    <col min="15366" max="15366" width="17.25" style="1" customWidth="1"/>
    <col min="15367" max="15367" width="21" style="1" customWidth="1"/>
    <col min="15368" max="15617" width="9" style="1"/>
    <col min="15618" max="15618" width="18.25" style="1" customWidth="1"/>
    <col min="15619" max="15619" width="6.375" style="1" customWidth="1"/>
    <col min="15620" max="15620" width="13.375" style="1" customWidth="1"/>
    <col min="15621" max="15621" width="20.25" style="1" customWidth="1"/>
    <col min="15622" max="15622" width="17.25" style="1" customWidth="1"/>
    <col min="15623" max="15623" width="21" style="1" customWidth="1"/>
    <col min="15624" max="15873" width="9" style="1"/>
    <col min="15874" max="15874" width="18.25" style="1" customWidth="1"/>
    <col min="15875" max="15875" width="6.375" style="1" customWidth="1"/>
    <col min="15876" max="15876" width="13.375" style="1" customWidth="1"/>
    <col min="15877" max="15877" width="20.25" style="1" customWidth="1"/>
    <col min="15878" max="15878" width="17.25" style="1" customWidth="1"/>
    <col min="15879" max="15879" width="21" style="1" customWidth="1"/>
    <col min="15880" max="16129" width="9" style="1"/>
    <col min="16130" max="16130" width="18.25" style="1" customWidth="1"/>
    <col min="16131" max="16131" width="6.375" style="1" customWidth="1"/>
    <col min="16132" max="16132" width="13.375" style="1" customWidth="1"/>
    <col min="16133" max="16133" width="20.25" style="1" customWidth="1"/>
    <col min="16134" max="16134" width="17.25" style="1" customWidth="1"/>
    <col min="16135" max="16135" width="21" style="1" customWidth="1"/>
    <col min="16136" max="16384" width="9" style="1"/>
  </cols>
  <sheetData>
    <row r="2" spans="2:7" x14ac:dyDescent="0.4">
      <c r="B2" s="153" t="s">
        <v>355</v>
      </c>
      <c r="C2" s="154">
        <f>'１入力用シート（クラブの基本部分）'!D3</f>
        <v>6</v>
      </c>
      <c r="D2" s="1" t="s">
        <v>356</v>
      </c>
    </row>
    <row r="3" spans="2:7" ht="46.5" customHeight="1" x14ac:dyDescent="0.4">
      <c r="E3" s="2" t="s">
        <v>0</v>
      </c>
      <c r="F3" s="318">
        <f>'１入力用シート（クラブの基本部分）'!D5</f>
        <v>0</v>
      </c>
      <c r="G3" s="318"/>
    </row>
    <row r="4" spans="2:7" ht="46.5" customHeight="1" x14ac:dyDescent="0.4">
      <c r="E4" s="3" t="s">
        <v>1</v>
      </c>
      <c r="F4" s="319">
        <f>'１入力用シート（クラブの基本部分）'!D6</f>
        <v>0</v>
      </c>
      <c r="G4" s="319"/>
    </row>
    <row r="5" spans="2:7" ht="46.5" customHeight="1" x14ac:dyDescent="0.4">
      <c r="E5" s="2" t="s">
        <v>2</v>
      </c>
      <c r="F5" s="4">
        <f>'１入力用シート（クラブの基本部分）'!D7</f>
        <v>0</v>
      </c>
      <c r="G5" s="89">
        <f>'１入力用シート（クラブの基本部分）'!D8</f>
        <v>0</v>
      </c>
    </row>
    <row r="6" spans="2:7" ht="20.100000000000001" customHeight="1" x14ac:dyDescent="0.4">
      <c r="F6" s="5"/>
      <c r="G6" s="6"/>
    </row>
    <row r="7" spans="2:7" ht="20.100000000000001" customHeight="1" x14ac:dyDescent="0.4">
      <c r="B7" s="153" t="s">
        <v>348</v>
      </c>
      <c r="C7" s="154">
        <f>'１入力用シート（クラブの基本部分）'!D3</f>
        <v>6</v>
      </c>
      <c r="D7" s="1" t="s">
        <v>347</v>
      </c>
      <c r="F7" s="5"/>
      <c r="G7" s="6"/>
    </row>
    <row r="8" spans="2:7" ht="18.75" customHeight="1" x14ac:dyDescent="0.4">
      <c r="F8" s="5"/>
      <c r="G8" s="6"/>
    </row>
    <row r="9" spans="2:7" ht="35.1" customHeight="1" x14ac:dyDescent="0.4">
      <c r="B9" s="7" t="s">
        <v>3</v>
      </c>
      <c r="C9" s="320">
        <f>'１入力用シート（クラブの基本部分）'!D12</f>
        <v>0</v>
      </c>
      <c r="D9" s="321"/>
      <c r="E9" s="321"/>
      <c r="F9" s="321"/>
      <c r="G9" s="322"/>
    </row>
    <row r="10" spans="2:7" ht="35.1" customHeight="1" x14ac:dyDescent="0.4">
      <c r="B10" s="7" t="s">
        <v>4</v>
      </c>
      <c r="C10" s="320">
        <f>'１入力用シート（クラブの基本部分）'!D13</f>
        <v>0</v>
      </c>
      <c r="D10" s="321"/>
      <c r="E10" s="321"/>
      <c r="F10" s="321"/>
      <c r="G10" s="322"/>
    </row>
    <row r="11" spans="2:7" ht="35.25" customHeight="1" x14ac:dyDescent="0.4">
      <c r="B11" s="323" t="s">
        <v>5</v>
      </c>
      <c r="C11" s="320" t="s">
        <v>6</v>
      </c>
      <c r="D11" s="321"/>
      <c r="E11" s="321"/>
      <c r="F11" s="322"/>
      <c r="G11" s="100">
        <f>G12+G13+G14+G15</f>
        <v>0</v>
      </c>
    </row>
    <row r="12" spans="2:7" ht="35.25" customHeight="1" x14ac:dyDescent="0.4">
      <c r="B12" s="323"/>
      <c r="C12" s="324" t="s">
        <v>8</v>
      </c>
      <c r="D12" s="320" t="s">
        <v>9</v>
      </c>
      <c r="E12" s="321"/>
      <c r="F12" s="322"/>
      <c r="G12" s="98">
        <f>'１入力用シート（クラブの基本部分）'!D35</f>
        <v>0</v>
      </c>
    </row>
    <row r="13" spans="2:7" ht="35.25" customHeight="1" x14ac:dyDescent="0.4">
      <c r="B13" s="323"/>
      <c r="C13" s="325"/>
      <c r="D13" s="327" t="s">
        <v>10</v>
      </c>
      <c r="E13" s="328"/>
      <c r="F13" s="329"/>
      <c r="G13" s="99">
        <f>'１入力用シート（クラブの基本部分）'!D43</f>
        <v>0</v>
      </c>
    </row>
    <row r="14" spans="2:7" ht="35.25" customHeight="1" x14ac:dyDescent="0.4">
      <c r="B14" s="323"/>
      <c r="C14" s="325"/>
      <c r="D14" s="320" t="s">
        <v>11</v>
      </c>
      <c r="E14" s="321"/>
      <c r="F14" s="322"/>
      <c r="G14" s="98">
        <f>'１入力用シート（クラブの基本部分）'!D27</f>
        <v>0</v>
      </c>
    </row>
    <row r="15" spans="2:7" ht="35.25" customHeight="1" x14ac:dyDescent="0.4">
      <c r="B15" s="323"/>
      <c r="C15" s="326"/>
      <c r="D15" s="327" t="s">
        <v>12</v>
      </c>
      <c r="E15" s="328"/>
      <c r="F15" s="329"/>
      <c r="G15" s="98">
        <f>'１入力用シート（クラブの基本部分）'!D19</f>
        <v>0</v>
      </c>
    </row>
    <row r="16" spans="2:7" ht="35.1" customHeight="1" x14ac:dyDescent="0.4">
      <c r="B16" s="323" t="s">
        <v>13</v>
      </c>
      <c r="C16" s="320" t="s">
        <v>14</v>
      </c>
      <c r="D16" s="321"/>
      <c r="E16" s="321"/>
      <c r="F16" s="322"/>
      <c r="G16" s="101">
        <f>'１入力用シート（クラブの基本部分）'!D21</f>
        <v>0</v>
      </c>
    </row>
    <row r="17" spans="2:9" ht="35.1" customHeight="1" x14ac:dyDescent="0.4">
      <c r="B17" s="323"/>
      <c r="C17" s="320" t="s">
        <v>15</v>
      </c>
      <c r="D17" s="321"/>
      <c r="E17" s="321"/>
      <c r="F17" s="322"/>
      <c r="G17" s="101">
        <f>'１入力用シート（クラブの基本部分）'!D22</f>
        <v>0</v>
      </c>
    </row>
    <row r="18" spans="2:9" ht="35.1" customHeight="1" x14ac:dyDescent="0.4">
      <c r="B18" s="323"/>
      <c r="C18" s="330" t="s">
        <v>16</v>
      </c>
      <c r="D18" s="319"/>
      <c r="E18" s="319"/>
      <c r="F18" s="331"/>
      <c r="G18" s="102" t="str">
        <f>'１入力用シート（クラブの基本部分）'!D24</f>
        <v/>
      </c>
    </row>
    <row r="19" spans="2:9" ht="35.1" customHeight="1" x14ac:dyDescent="0.4">
      <c r="B19" s="332" t="s">
        <v>17</v>
      </c>
      <c r="C19" s="323" t="s">
        <v>18</v>
      </c>
      <c r="D19" s="323"/>
      <c r="E19" s="323"/>
      <c r="F19" s="321" t="s">
        <v>19</v>
      </c>
      <c r="G19" s="322"/>
    </row>
    <row r="20" spans="2:9" ht="35.1" customHeight="1" x14ac:dyDescent="0.4">
      <c r="B20" s="333"/>
      <c r="C20" s="335" t="s">
        <v>14</v>
      </c>
      <c r="D20" s="335"/>
      <c r="E20" s="103">
        <f>'１入力用シート（クラブの基本部分）'!D45</f>
        <v>0</v>
      </c>
      <c r="F20" s="8" t="s">
        <v>14</v>
      </c>
      <c r="G20" s="101">
        <f>'１入力用シート（クラブの基本部分）'!D29</f>
        <v>0</v>
      </c>
    </row>
    <row r="21" spans="2:9" ht="35.1" customHeight="1" x14ac:dyDescent="0.4">
      <c r="B21" s="333"/>
      <c r="C21" s="335" t="s">
        <v>15</v>
      </c>
      <c r="D21" s="335"/>
      <c r="E21" s="103">
        <f>'１入力用シート（クラブの基本部分）'!D46</f>
        <v>0</v>
      </c>
      <c r="F21" s="8" t="s">
        <v>15</v>
      </c>
      <c r="G21" s="101">
        <f>'１入力用シート（クラブの基本部分）'!D30</f>
        <v>0</v>
      </c>
    </row>
    <row r="22" spans="2:9" ht="35.1" customHeight="1" x14ac:dyDescent="0.4">
      <c r="B22" s="334"/>
      <c r="C22" s="323" t="s">
        <v>16</v>
      </c>
      <c r="D22" s="323"/>
      <c r="E22" s="104" t="str">
        <f>'１入力用シート（クラブの基本部分）'!D48</f>
        <v/>
      </c>
      <c r="F22" s="9" t="s">
        <v>16</v>
      </c>
      <c r="G22" s="102" t="str">
        <f>'１入力用シート（クラブの基本部分）'!D32</f>
        <v/>
      </c>
    </row>
    <row r="23" spans="2:9" ht="20.25" customHeight="1" x14ac:dyDescent="0.4">
      <c r="B23" s="332" t="s">
        <v>275</v>
      </c>
      <c r="C23" s="122" t="s">
        <v>296</v>
      </c>
      <c r="D23" s="123"/>
      <c r="E23" s="124"/>
      <c r="F23" s="125">
        <f>'４入力用シート（加算部分）'!H48</f>
        <v>0</v>
      </c>
      <c r="G23" s="126"/>
    </row>
    <row r="24" spans="2:9" ht="20.25" customHeight="1" x14ac:dyDescent="0.4">
      <c r="B24" s="336"/>
      <c r="C24" s="131" t="s">
        <v>277</v>
      </c>
      <c r="D24" s="132"/>
      <c r="E24" s="133"/>
      <c r="F24" s="134">
        <f>'４入力用シート（加算部分）'!H49</f>
        <v>0</v>
      </c>
      <c r="G24" s="169" t="str">
        <f>'４入力用シート（加算部分）'!F42</f>
        <v>不要</v>
      </c>
    </row>
    <row r="25" spans="2:9" ht="20.25" customHeight="1" x14ac:dyDescent="0.4">
      <c r="B25" s="336"/>
      <c r="C25" s="131" t="s">
        <v>276</v>
      </c>
      <c r="D25" s="132"/>
      <c r="E25" s="133"/>
      <c r="F25" s="134">
        <f>'４入力用シート（加算部分）'!H50</f>
        <v>0</v>
      </c>
      <c r="G25" s="144">
        <f>'４入力用シート（加算部分）'!I44</f>
        <v>0</v>
      </c>
      <c r="I25" s="108"/>
    </row>
    <row r="26" spans="2:9" ht="20.25" customHeight="1" x14ac:dyDescent="0.4">
      <c r="B26" s="337"/>
      <c r="C26" s="127" t="s">
        <v>274</v>
      </c>
      <c r="D26" s="128"/>
      <c r="E26" s="157">
        <f>'設定・基準額表等（こども家庭課専用）'!D26</f>
        <v>919000</v>
      </c>
      <c r="F26" s="129" t="s">
        <v>273</v>
      </c>
      <c r="G26" s="130" t="s">
        <v>20</v>
      </c>
    </row>
    <row r="27" spans="2:9" ht="20.25" customHeight="1" x14ac:dyDescent="0.4">
      <c r="B27" s="332" t="s">
        <v>21</v>
      </c>
      <c r="C27" s="137" t="s">
        <v>279</v>
      </c>
      <c r="D27" s="138"/>
      <c r="E27" s="138"/>
      <c r="F27" s="139"/>
      <c r="G27" s="143" t="str">
        <f>'４入力用シート（加算部分）'!F17</f>
        <v>不要</v>
      </c>
    </row>
    <row r="28" spans="2:9" ht="20.25" customHeight="1" x14ac:dyDescent="0.4">
      <c r="B28" s="336"/>
      <c r="C28" s="140" t="s">
        <v>335</v>
      </c>
      <c r="D28" s="141"/>
      <c r="E28" s="141"/>
      <c r="F28" s="142"/>
      <c r="G28" s="146">
        <f>IF(IF('４入力用シート（加算部分）'!P17&gt;0,'４入力用シート（加算部分）'!P17,'４入力用シート（加算部分）'!H17)="",0,IF('４入力用シート（加算部分）'!P17&gt;0,'４入力用シート（加算部分）'!P17,'４入力用シート（加算部分）'!H17))</f>
        <v>0</v>
      </c>
    </row>
    <row r="29" spans="2:9" ht="18" customHeight="1" x14ac:dyDescent="0.4">
      <c r="B29" s="337"/>
      <c r="C29" s="340"/>
      <c r="D29" s="341"/>
      <c r="E29" s="341"/>
      <c r="F29" s="342"/>
      <c r="G29" s="130" t="s">
        <v>20</v>
      </c>
    </row>
    <row r="30" spans="2:9" ht="35.25" customHeight="1" x14ac:dyDescent="0.4">
      <c r="B30" s="324" t="s">
        <v>22</v>
      </c>
      <c r="C30" s="338" t="s">
        <v>337</v>
      </c>
      <c r="D30" s="339"/>
      <c r="E30" s="145">
        <f>'２入力用シート（待機児童も含めた児童情報）'!J92</f>
        <v>0</v>
      </c>
      <c r="F30" s="150" t="s">
        <v>338</v>
      </c>
      <c r="G30" s="158">
        <f>'２入力用シート（待機児童も含めた児童情報）'!J93</f>
        <v>0</v>
      </c>
    </row>
    <row r="31" spans="2:9" ht="35.25" customHeight="1" x14ac:dyDescent="0.4">
      <c r="B31" s="326"/>
      <c r="C31" s="343" t="s">
        <v>23</v>
      </c>
      <c r="D31" s="344"/>
      <c r="E31" s="344"/>
      <c r="F31" s="345"/>
      <c r="G31" s="10" t="str">
        <f>IF('１入力用シート（クラブの基本部分）'!D16="","",'１入力用シート（クラブの基本部分）'!D16)</f>
        <v/>
      </c>
    </row>
  </sheetData>
  <sheetProtection password="CC3D" sheet="1" objects="1" scenarios="1"/>
  <mergeCells count="27">
    <mergeCell ref="B23:B26"/>
    <mergeCell ref="B27:B29"/>
    <mergeCell ref="C30:D30"/>
    <mergeCell ref="C29:F29"/>
    <mergeCell ref="B30:B31"/>
    <mergeCell ref="C31:F31"/>
    <mergeCell ref="B16:B18"/>
    <mergeCell ref="C16:F16"/>
    <mergeCell ref="C17:F17"/>
    <mergeCell ref="C18:F18"/>
    <mergeCell ref="C22:D22"/>
    <mergeCell ref="B19:B22"/>
    <mergeCell ref="C19:E19"/>
    <mergeCell ref="F19:G19"/>
    <mergeCell ref="C20:D20"/>
    <mergeCell ref="C21:D21"/>
    <mergeCell ref="F3:G3"/>
    <mergeCell ref="F4:G4"/>
    <mergeCell ref="C9:G9"/>
    <mergeCell ref="C10:G10"/>
    <mergeCell ref="B11:B15"/>
    <mergeCell ref="C11:F11"/>
    <mergeCell ref="C12:C15"/>
    <mergeCell ref="D12:F12"/>
    <mergeCell ref="D13:F13"/>
    <mergeCell ref="D14:F14"/>
    <mergeCell ref="D15:F15"/>
  </mergeCells>
  <phoneticPr fontId="4"/>
  <pageMargins left="1.0236220472440944" right="0.27559055118110237" top="0.86614173228346458" bottom="0.51181102362204722" header="0.51181102362204722" footer="0.39370078740157483"/>
  <pageSetup paperSize="9" scale="82" orientation="portrait" r:id="rId1"/>
  <headerFooter alignWithMargins="0">
    <oddHeader xml:space="preserve">&amp;L【様式１】&amp;C&amp;12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BA65"/>
  <sheetViews>
    <sheetView view="pageBreakPreview" topLeftCell="B1" zoomScaleNormal="100" zoomScaleSheetLayoutView="100" workbookViewId="0">
      <selection activeCell="B1" sqref="B1"/>
    </sheetView>
  </sheetViews>
  <sheetFormatPr defaultRowHeight="21.95" customHeight="1" x14ac:dyDescent="0.4"/>
  <cols>
    <col min="1" max="5" width="2.5" style="12" customWidth="1"/>
    <col min="6" max="6" width="6.375" style="12" customWidth="1"/>
    <col min="7" max="40" width="2.5" style="12" customWidth="1"/>
    <col min="41" max="41" width="2.75" style="14" customWidth="1"/>
    <col min="42" max="48" width="6.125" style="14" customWidth="1"/>
    <col min="49" max="49" width="6.125" style="13" customWidth="1"/>
    <col min="50" max="51" width="9" style="13" customWidth="1"/>
    <col min="52" max="16384" width="9" style="12"/>
  </cols>
  <sheetData>
    <row r="1" spans="2:53" ht="21.95" customHeight="1" x14ac:dyDescent="0.4">
      <c r="AG1" s="369" t="s">
        <v>73</v>
      </c>
      <c r="AH1" s="369"/>
      <c r="AI1" s="369"/>
      <c r="AJ1" s="369"/>
      <c r="AK1" s="370"/>
      <c r="AL1" s="370"/>
      <c r="AM1" s="370"/>
      <c r="AN1" s="370"/>
      <c r="AO1" s="288"/>
      <c r="AP1" s="288"/>
      <c r="AQ1" s="288"/>
      <c r="AR1" s="288"/>
      <c r="AS1" s="288"/>
      <c r="AT1" s="288"/>
      <c r="AU1" s="288"/>
      <c r="AV1" s="288"/>
      <c r="AW1" s="289"/>
      <c r="AX1" s="289"/>
      <c r="AY1" s="16"/>
    </row>
    <row r="2" spans="2:53" ht="21.95" customHeight="1" x14ac:dyDescent="0.4">
      <c r="X2" s="372" t="s">
        <v>72</v>
      </c>
      <c r="Y2" s="372"/>
      <c r="Z2" s="372"/>
      <c r="AA2" s="372"/>
      <c r="AB2" s="372"/>
      <c r="AC2" s="371">
        <f>'１入力用シート（クラブの基本部分）'!D12</f>
        <v>0</v>
      </c>
      <c r="AD2" s="371"/>
      <c r="AE2" s="371"/>
      <c r="AF2" s="371"/>
      <c r="AG2" s="371"/>
      <c r="AH2" s="371"/>
      <c r="AI2" s="371"/>
      <c r="AJ2" s="371"/>
      <c r="AK2" s="371"/>
      <c r="AL2" s="371"/>
      <c r="AM2" s="371"/>
      <c r="AN2" s="371"/>
      <c r="AO2" s="288" t="s">
        <v>513</v>
      </c>
      <c r="AP2" s="288"/>
      <c r="AQ2" s="288"/>
      <c r="AR2" s="288"/>
      <c r="AS2" s="288"/>
      <c r="AT2" s="288"/>
      <c r="AU2" s="288"/>
      <c r="AV2" s="288"/>
      <c r="AW2" s="289"/>
      <c r="AX2" s="289"/>
      <c r="AY2" s="16"/>
    </row>
    <row r="3" spans="2:53" ht="21.95" customHeight="1" x14ac:dyDescent="0.4">
      <c r="X3" s="393" t="s">
        <v>71</v>
      </c>
      <c r="Y3" s="393"/>
      <c r="Z3" s="393"/>
      <c r="AA3" s="393"/>
      <c r="AB3" s="393"/>
      <c r="AC3" s="393"/>
      <c r="AD3" s="393"/>
      <c r="AE3" s="393"/>
      <c r="AF3" s="367">
        <f>'１入力用シート（クラブの基本部分）'!D14</f>
        <v>0</v>
      </c>
      <c r="AG3" s="367"/>
      <c r="AH3" s="367"/>
      <c r="AI3" s="367"/>
      <c r="AJ3" s="367"/>
      <c r="AK3" s="367"/>
      <c r="AL3" s="367"/>
      <c r="AM3" s="367"/>
      <c r="AN3" s="367"/>
      <c r="AO3" s="288" t="s">
        <v>524</v>
      </c>
      <c r="AP3" s="293"/>
      <c r="AQ3" s="288"/>
      <c r="AR3" s="288"/>
      <c r="AS3" s="288"/>
      <c r="AT3" s="288"/>
      <c r="AU3" s="288"/>
      <c r="AV3" s="288"/>
      <c r="AW3" s="288"/>
      <c r="AX3" s="288"/>
      <c r="AY3" s="17"/>
      <c r="AZ3" s="15"/>
      <c r="BA3" s="15"/>
    </row>
    <row r="4" spans="2:53" ht="21.95" customHeight="1" x14ac:dyDescent="0.4">
      <c r="C4" s="351" t="s">
        <v>349</v>
      </c>
      <c r="D4" s="352"/>
      <c r="E4" s="352"/>
      <c r="F4" s="149">
        <f>'１入力用シート（クラブの基本部分）'!D3</f>
        <v>6</v>
      </c>
      <c r="G4" s="351" t="s">
        <v>350</v>
      </c>
      <c r="H4" s="352"/>
      <c r="I4" s="352"/>
      <c r="K4" s="155" t="s">
        <v>351</v>
      </c>
      <c r="L4" s="149"/>
      <c r="M4" s="149"/>
      <c r="N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290"/>
      <c r="AP4" s="300"/>
      <c r="AQ4" s="300"/>
      <c r="AR4" s="297"/>
      <c r="AS4" s="297"/>
      <c r="AT4" s="297"/>
      <c r="AU4" s="297"/>
      <c r="AV4" s="297"/>
      <c r="AW4" s="297"/>
      <c r="AX4" s="291"/>
      <c r="AY4" s="21"/>
      <c r="AZ4" s="15"/>
      <c r="BA4" s="15"/>
    </row>
    <row r="5" spans="2:53" ht="21.95" customHeight="1" x14ac:dyDescent="0.15">
      <c r="B5" s="374" t="s">
        <v>70</v>
      </c>
      <c r="C5" s="374"/>
      <c r="D5" s="374"/>
      <c r="E5" s="374"/>
      <c r="F5" s="374"/>
      <c r="G5" s="374"/>
      <c r="H5" s="374"/>
      <c r="I5" s="374"/>
      <c r="J5" s="374"/>
      <c r="K5" s="374"/>
      <c r="L5" s="374"/>
      <c r="M5" s="374"/>
      <c r="AL5" s="383"/>
      <c r="AM5" s="383"/>
      <c r="AN5" s="39"/>
      <c r="AO5" s="290"/>
      <c r="AP5" s="300"/>
      <c r="AQ5" s="300"/>
      <c r="AR5" s="297"/>
      <c r="AS5" s="297"/>
      <c r="AT5" s="297"/>
      <c r="AU5" s="297"/>
      <c r="AV5" s="297"/>
      <c r="AW5" s="297"/>
      <c r="AX5" s="291"/>
      <c r="AY5" s="21"/>
      <c r="AZ5" s="15"/>
      <c r="BA5" s="15"/>
    </row>
    <row r="6" spans="2:53" ht="21.95" customHeight="1" thickBot="1" x14ac:dyDescent="0.45">
      <c r="C6" s="373"/>
      <c r="D6" s="373"/>
      <c r="E6" s="373"/>
      <c r="F6" s="373"/>
      <c r="G6" s="373"/>
      <c r="H6" s="373"/>
      <c r="I6" s="373"/>
      <c r="J6" s="373"/>
      <c r="K6" s="373" t="s">
        <v>69</v>
      </c>
      <c r="L6" s="373"/>
      <c r="M6" s="373"/>
      <c r="N6" s="373"/>
      <c r="O6" s="373" t="s">
        <v>68</v>
      </c>
      <c r="P6" s="373"/>
      <c r="Q6" s="373"/>
      <c r="R6" s="373"/>
      <c r="S6" s="373" t="s">
        <v>67</v>
      </c>
      <c r="T6" s="373"/>
      <c r="U6" s="373"/>
      <c r="V6" s="373"/>
      <c r="W6" s="373" t="s">
        <v>66</v>
      </c>
      <c r="X6" s="373"/>
      <c r="Y6" s="373"/>
      <c r="Z6" s="373"/>
      <c r="AA6" s="373" t="s">
        <v>65</v>
      </c>
      <c r="AB6" s="373"/>
      <c r="AC6" s="373"/>
      <c r="AD6" s="373"/>
      <c r="AE6" s="373" t="s">
        <v>64</v>
      </c>
      <c r="AF6" s="373"/>
      <c r="AG6" s="373"/>
      <c r="AH6" s="373"/>
      <c r="AI6" s="373" t="s">
        <v>53</v>
      </c>
      <c r="AJ6" s="373"/>
      <c r="AK6" s="373"/>
      <c r="AL6" s="373"/>
      <c r="AM6" s="373"/>
      <c r="AO6" s="298"/>
      <c r="AP6" s="288"/>
      <c r="AQ6" s="288"/>
      <c r="AR6" s="288"/>
      <c r="AS6" s="288"/>
      <c r="AT6" s="288"/>
      <c r="AU6" s="288"/>
      <c r="AV6" s="288"/>
      <c r="AW6" s="288"/>
      <c r="AX6" s="288"/>
      <c r="AY6" s="17"/>
      <c r="AZ6" s="15"/>
      <c r="BA6" s="15"/>
    </row>
    <row r="7" spans="2:53" ht="21.95" customHeight="1" x14ac:dyDescent="0.4">
      <c r="C7" s="377" t="s">
        <v>63</v>
      </c>
      <c r="D7" s="378"/>
      <c r="E7" s="378"/>
      <c r="F7" s="378"/>
      <c r="G7" s="378"/>
      <c r="H7" s="378"/>
      <c r="I7" s="378"/>
      <c r="J7" s="378"/>
      <c r="K7" s="384">
        <f>'２入力用シート（待機児童も含めた児童情報）'!D92</f>
        <v>0</v>
      </c>
      <c r="L7" s="384"/>
      <c r="M7" s="384"/>
      <c r="N7" s="384"/>
      <c r="O7" s="384">
        <f>'２入力用シート（待機児童も含めた児童情報）'!E92</f>
        <v>0</v>
      </c>
      <c r="P7" s="384"/>
      <c r="Q7" s="384"/>
      <c r="R7" s="384"/>
      <c r="S7" s="384">
        <f>'２入力用シート（待機児童も含めた児童情報）'!F92</f>
        <v>0</v>
      </c>
      <c r="T7" s="384"/>
      <c r="U7" s="384"/>
      <c r="V7" s="384"/>
      <c r="W7" s="384">
        <f>'２入力用シート（待機児童も含めた児童情報）'!G92</f>
        <v>0</v>
      </c>
      <c r="X7" s="384"/>
      <c r="Y7" s="384"/>
      <c r="Z7" s="384"/>
      <c r="AA7" s="384">
        <f>'２入力用シート（待機児童も含めた児童情報）'!H92</f>
        <v>0</v>
      </c>
      <c r="AB7" s="384"/>
      <c r="AC7" s="384"/>
      <c r="AD7" s="384"/>
      <c r="AE7" s="384">
        <f>'２入力用シート（待機児童も含めた児童情報）'!I92</f>
        <v>0</v>
      </c>
      <c r="AF7" s="384"/>
      <c r="AG7" s="384"/>
      <c r="AH7" s="384"/>
      <c r="AI7" s="401">
        <f>SUM(K7:AH7)</f>
        <v>0</v>
      </c>
      <c r="AJ7" s="402"/>
      <c r="AK7" s="402"/>
      <c r="AL7" s="405" t="s">
        <v>61</v>
      </c>
      <c r="AM7" s="406"/>
      <c r="AO7" s="288"/>
      <c r="AP7" s="288"/>
      <c r="AQ7" s="288"/>
      <c r="AR7" s="288"/>
      <c r="AS7" s="288"/>
      <c r="AT7" s="288"/>
      <c r="AU7" s="288"/>
      <c r="AV7" s="288"/>
      <c r="AW7" s="288"/>
      <c r="AX7" s="288"/>
      <c r="AY7" s="17"/>
      <c r="AZ7" s="15"/>
      <c r="BA7" s="15"/>
    </row>
    <row r="8" spans="2:53" ht="21.95" customHeight="1" thickBot="1" x14ac:dyDescent="0.45">
      <c r="C8" s="375" t="s">
        <v>62</v>
      </c>
      <c r="D8" s="376"/>
      <c r="E8" s="376"/>
      <c r="F8" s="376"/>
      <c r="G8" s="376"/>
      <c r="H8" s="376"/>
      <c r="I8" s="376"/>
      <c r="J8" s="376"/>
      <c r="K8" s="397">
        <f>'２入力用シート（待機児童も含めた児童情報）'!D93</f>
        <v>0</v>
      </c>
      <c r="L8" s="397"/>
      <c r="M8" s="397"/>
      <c r="N8" s="397"/>
      <c r="O8" s="397">
        <f>'２入力用シート（待機児童も含めた児童情報）'!E93</f>
        <v>0</v>
      </c>
      <c r="P8" s="397"/>
      <c r="Q8" s="397"/>
      <c r="R8" s="397"/>
      <c r="S8" s="397">
        <f>'２入力用シート（待機児童も含めた児童情報）'!F93</f>
        <v>0</v>
      </c>
      <c r="T8" s="397"/>
      <c r="U8" s="397"/>
      <c r="V8" s="397"/>
      <c r="W8" s="397">
        <f>'２入力用シート（待機児童も含めた児童情報）'!G93</f>
        <v>0</v>
      </c>
      <c r="X8" s="397"/>
      <c r="Y8" s="397"/>
      <c r="Z8" s="397"/>
      <c r="AA8" s="397">
        <f>'２入力用シート（待機児童も含めた児童情報）'!H93</f>
        <v>0</v>
      </c>
      <c r="AB8" s="397"/>
      <c r="AC8" s="397"/>
      <c r="AD8" s="397"/>
      <c r="AE8" s="397">
        <f>'２入力用シート（待機児童も含めた児童情報）'!I93</f>
        <v>0</v>
      </c>
      <c r="AF8" s="397"/>
      <c r="AG8" s="397"/>
      <c r="AH8" s="397"/>
      <c r="AI8" s="399">
        <f>SUM(K8:AH8)</f>
        <v>0</v>
      </c>
      <c r="AJ8" s="400"/>
      <c r="AK8" s="400"/>
      <c r="AL8" s="395" t="s">
        <v>61</v>
      </c>
      <c r="AM8" s="396"/>
      <c r="AO8" s="288"/>
      <c r="AP8" s="288"/>
      <c r="AQ8" s="288"/>
      <c r="AR8" s="288"/>
      <c r="AS8" s="288"/>
      <c r="AT8" s="288"/>
      <c r="AU8" s="288"/>
      <c r="AV8" s="288"/>
      <c r="AW8" s="288"/>
      <c r="AX8" s="288"/>
      <c r="AY8" s="17"/>
      <c r="AZ8" s="15"/>
      <c r="BA8" s="15"/>
    </row>
    <row r="9" spans="2:53" ht="21.95" customHeight="1" x14ac:dyDescent="0.4">
      <c r="C9" s="361" t="s">
        <v>60</v>
      </c>
      <c r="D9" s="361"/>
      <c r="E9" s="361"/>
      <c r="F9" s="361"/>
      <c r="G9" s="361"/>
      <c r="H9" s="361"/>
      <c r="I9" s="361"/>
      <c r="J9" s="361"/>
      <c r="K9" s="361"/>
      <c r="L9" s="361"/>
      <c r="M9" s="361"/>
      <c r="N9" s="12" t="s">
        <v>59</v>
      </c>
      <c r="O9" s="398">
        <f>IF(AI7="","",AI7)</f>
        <v>0</v>
      </c>
      <c r="P9" s="398"/>
      <c r="Q9" s="38" t="s">
        <v>58</v>
      </c>
      <c r="R9" s="12" t="s">
        <v>57</v>
      </c>
      <c r="AO9" s="288"/>
      <c r="AP9" s="288"/>
      <c r="AQ9" s="288"/>
      <c r="AR9" s="288"/>
      <c r="AS9" s="288"/>
      <c r="AT9" s="288" t="str">
        <f>LEFT('１入力用シート（クラブの基本部分）'!D22,2)</f>
        <v/>
      </c>
      <c r="AU9" s="293"/>
      <c r="AV9" s="288"/>
      <c r="AW9" s="288"/>
      <c r="AX9" s="288"/>
      <c r="AY9" s="17"/>
      <c r="AZ9" s="15"/>
      <c r="BA9" s="15"/>
    </row>
    <row r="10" spans="2:53" ht="11.1" customHeight="1" x14ac:dyDescent="0.4">
      <c r="AO10" s="288"/>
      <c r="AP10" s="288"/>
      <c r="AQ10" s="288"/>
      <c r="AR10" s="288"/>
      <c r="AS10" s="288"/>
      <c r="AT10" s="288"/>
      <c r="AU10" s="288"/>
      <c r="AV10" s="288"/>
      <c r="AW10" s="288"/>
      <c r="AX10" s="288"/>
      <c r="AY10" s="17"/>
      <c r="AZ10" s="15"/>
      <c r="BA10" s="15"/>
    </row>
    <row r="11" spans="2:53" ht="21.95" customHeight="1" x14ac:dyDescent="0.4">
      <c r="B11" s="374" t="s">
        <v>56</v>
      </c>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O11" s="288"/>
      <c r="AP11" s="288"/>
      <c r="AQ11" s="288"/>
      <c r="AR11" s="288"/>
      <c r="AS11" s="288"/>
      <c r="AT11" s="288"/>
      <c r="AU11" s="288"/>
      <c r="AV11" s="288"/>
      <c r="AW11" s="288"/>
      <c r="AX11" s="288"/>
      <c r="AY11" s="17"/>
      <c r="AZ11" s="15"/>
      <c r="BA11" s="15"/>
    </row>
    <row r="12" spans="2:53" ht="21.95" customHeight="1" x14ac:dyDescent="0.4">
      <c r="C12" s="369"/>
      <c r="D12" s="369"/>
      <c r="E12" s="369"/>
      <c r="F12" s="369"/>
      <c r="G12" s="369"/>
      <c r="H12" s="369"/>
      <c r="I12" s="369"/>
      <c r="J12" s="369"/>
      <c r="K12" s="369" t="s">
        <v>55</v>
      </c>
      <c r="L12" s="369"/>
      <c r="M12" s="369"/>
      <c r="N12" s="369"/>
      <c r="O12" s="369"/>
      <c r="P12" s="369"/>
      <c r="Q12" s="369"/>
      <c r="R12" s="369"/>
      <c r="S12" s="369"/>
      <c r="T12" s="369"/>
      <c r="U12" s="369"/>
      <c r="V12" s="369"/>
      <c r="W12" s="369" t="s">
        <v>54</v>
      </c>
      <c r="X12" s="369"/>
      <c r="Y12" s="369"/>
      <c r="Z12" s="369"/>
      <c r="AA12" s="369"/>
      <c r="AB12" s="369"/>
      <c r="AC12" s="369"/>
      <c r="AD12" s="369"/>
      <c r="AE12" s="369"/>
      <c r="AF12" s="369"/>
      <c r="AG12" s="369"/>
      <c r="AH12" s="369"/>
      <c r="AI12" s="369" t="s">
        <v>53</v>
      </c>
      <c r="AJ12" s="369"/>
      <c r="AK12" s="369"/>
      <c r="AL12" s="369"/>
      <c r="AM12" s="369"/>
      <c r="AO12" s="298"/>
      <c r="AP12" s="288"/>
      <c r="AQ12" s="288"/>
      <c r="AR12" s="288"/>
      <c r="AS12" s="288"/>
      <c r="AT12" s="288"/>
      <c r="AU12" s="288"/>
      <c r="AV12" s="288"/>
      <c r="AW12" s="288"/>
      <c r="AX12" s="288"/>
      <c r="AY12" s="17"/>
      <c r="AZ12" s="15"/>
      <c r="BA12" s="15"/>
    </row>
    <row r="13" spans="2:53" ht="21.95" customHeight="1" x14ac:dyDescent="0.15">
      <c r="C13" s="355" t="s">
        <v>52</v>
      </c>
      <c r="D13" s="355"/>
      <c r="E13" s="355"/>
      <c r="F13" s="355"/>
      <c r="G13" s="355"/>
      <c r="H13" s="355"/>
      <c r="I13" s="355"/>
      <c r="J13" s="355"/>
      <c r="K13" s="365" t="str">
        <f>LEFT('１入力用シート（クラブの基本部分）'!D21,2)</f>
        <v/>
      </c>
      <c r="L13" s="366"/>
      <c r="M13" s="33" t="s">
        <v>47</v>
      </c>
      <c r="N13" s="367" t="str">
        <f>RIGHT('１入力用シート（クラブの基本部分）'!D21,2)</f>
        <v/>
      </c>
      <c r="O13" s="367"/>
      <c r="P13" s="368" t="s">
        <v>48</v>
      </c>
      <c r="Q13" s="368"/>
      <c r="R13" s="366" t="str">
        <f>LEFT('１入力用シート（クラブの基本部分）'!D22,2)</f>
        <v/>
      </c>
      <c r="S13" s="366"/>
      <c r="T13" s="33" t="s">
        <v>47</v>
      </c>
      <c r="U13" s="367" t="str">
        <f>RIGHT('１入力用シート（クラブの基本部分）'!D22,2)</f>
        <v/>
      </c>
      <c r="V13" s="367"/>
      <c r="W13" s="355"/>
      <c r="X13" s="355"/>
      <c r="Y13" s="355"/>
      <c r="Z13" s="355"/>
      <c r="AA13" s="380">
        <f>'１入力用シート（クラブの基本部分）'!D19</f>
        <v>0</v>
      </c>
      <c r="AB13" s="381"/>
      <c r="AC13" s="381"/>
      <c r="AD13" s="381"/>
      <c r="AE13" s="381"/>
      <c r="AF13" s="393" t="s">
        <v>7</v>
      </c>
      <c r="AG13" s="393"/>
      <c r="AH13" s="394"/>
      <c r="AI13" s="37"/>
      <c r="AJ13" s="36"/>
      <c r="AK13" s="35"/>
      <c r="AL13" s="35"/>
      <c r="AM13" s="34"/>
      <c r="AO13" s="298"/>
      <c r="AP13" s="288"/>
      <c r="AQ13" s="288"/>
      <c r="AR13" s="288"/>
      <c r="AS13" s="288"/>
      <c r="AT13" s="288"/>
      <c r="AU13" s="288"/>
      <c r="AV13" s="288"/>
      <c r="AW13" s="288"/>
      <c r="AX13" s="288"/>
      <c r="AY13" s="17"/>
      <c r="AZ13" s="15"/>
      <c r="BA13" s="15"/>
    </row>
    <row r="14" spans="2:53" ht="21.95" customHeight="1" x14ac:dyDescent="0.4">
      <c r="C14" s="355" t="s">
        <v>51</v>
      </c>
      <c r="D14" s="355"/>
      <c r="E14" s="355"/>
      <c r="F14" s="355"/>
      <c r="G14" s="355"/>
      <c r="H14" s="355"/>
      <c r="I14" s="355"/>
      <c r="J14" s="355"/>
      <c r="K14" s="365" t="str">
        <f>IF('１入力用シート（クラブの基本部分）'!D29="","",LEFT('１入力用シート（クラブの基本部分）'!D29,2))</f>
        <v/>
      </c>
      <c r="L14" s="366"/>
      <c r="M14" s="33" t="s">
        <v>47</v>
      </c>
      <c r="N14" s="367" t="str">
        <f>IF('１入力用シート（クラブの基本部分）'!D29="","",RIGHT('１入力用シート（クラブの基本部分）'!D29,2))</f>
        <v/>
      </c>
      <c r="O14" s="367"/>
      <c r="P14" s="368" t="s">
        <v>48</v>
      </c>
      <c r="Q14" s="368"/>
      <c r="R14" s="366" t="str">
        <f>IF('１入力用シート（クラブの基本部分）'!D30="","",LEFT('１入力用シート（クラブの基本部分）'!D30,2))</f>
        <v/>
      </c>
      <c r="S14" s="366"/>
      <c r="T14" s="33" t="s">
        <v>47</v>
      </c>
      <c r="U14" s="367" t="str">
        <f>IF('１入力用シート（クラブの基本部分）'!D30="","",RIGHT('１入力用シート（クラブの基本部分）'!D30,2))</f>
        <v/>
      </c>
      <c r="V14" s="367"/>
      <c r="W14" s="355"/>
      <c r="X14" s="355"/>
      <c r="Y14" s="355"/>
      <c r="Z14" s="355"/>
      <c r="AA14" s="380" t="str">
        <f>IF('１入力用シート（クラブの基本部分）'!D27="","",'１入力用シート（クラブの基本部分）'!D27)</f>
        <v/>
      </c>
      <c r="AB14" s="381"/>
      <c r="AC14" s="381"/>
      <c r="AD14" s="381"/>
      <c r="AE14" s="381"/>
      <c r="AF14" s="393" t="s">
        <v>7</v>
      </c>
      <c r="AG14" s="393"/>
      <c r="AH14" s="394"/>
      <c r="AI14" s="403" t="str">
        <f>IF(SUM(AA13:AE16)=0,"",SUM(AA13:AE16))</f>
        <v/>
      </c>
      <c r="AJ14" s="403"/>
      <c r="AK14" s="403"/>
      <c r="AL14" s="403"/>
      <c r="AM14" s="403"/>
      <c r="AO14" s="288"/>
      <c r="AP14" s="288"/>
      <c r="AQ14" s="288"/>
      <c r="AR14" s="288"/>
      <c r="AS14" s="288"/>
      <c r="AT14" s="288"/>
      <c r="AU14" s="288"/>
      <c r="AV14" s="288"/>
      <c r="AW14" s="288"/>
      <c r="AX14" s="288"/>
      <c r="AY14" s="17"/>
      <c r="AZ14" s="15"/>
      <c r="BA14" s="15"/>
    </row>
    <row r="15" spans="2:53" ht="21.95" customHeight="1" x14ac:dyDescent="0.4">
      <c r="C15" s="355" t="s">
        <v>50</v>
      </c>
      <c r="D15" s="355"/>
      <c r="E15" s="355"/>
      <c r="F15" s="355"/>
      <c r="G15" s="355"/>
      <c r="H15" s="355"/>
      <c r="I15" s="355"/>
      <c r="J15" s="355"/>
      <c r="K15" s="365" t="str">
        <f>IF('１入力用シート（クラブの基本部分）'!D37="","",LEFT('１入力用シート（クラブの基本部分）'!D37,2))</f>
        <v/>
      </c>
      <c r="L15" s="366"/>
      <c r="M15" s="33" t="s">
        <v>47</v>
      </c>
      <c r="N15" s="367" t="str">
        <f>IF('１入力用シート（クラブの基本部分）'!D37="","",RIGHT('１入力用シート（クラブの基本部分）'!D37,2))</f>
        <v/>
      </c>
      <c r="O15" s="367"/>
      <c r="P15" s="368" t="s">
        <v>48</v>
      </c>
      <c r="Q15" s="368"/>
      <c r="R15" s="366" t="str">
        <f>IF('１入力用シート（クラブの基本部分）'!D38="","",LEFT('１入力用シート（クラブの基本部分）'!D38,2))</f>
        <v/>
      </c>
      <c r="S15" s="366"/>
      <c r="T15" s="33" t="s">
        <v>47</v>
      </c>
      <c r="U15" s="367" t="str">
        <f>IF('１入力用シート（クラブの基本部分）'!D38="","",RIGHT('１入力用シート（クラブの基本部分）'!D38,2))</f>
        <v/>
      </c>
      <c r="V15" s="367"/>
      <c r="W15" s="355"/>
      <c r="X15" s="355"/>
      <c r="Y15" s="355"/>
      <c r="Z15" s="355"/>
      <c r="AA15" s="380">
        <f>IF('１入力用シート（クラブの基本部分）'!D35="","",'１入力用シート（クラブの基本部分）'!D35)</f>
        <v>0</v>
      </c>
      <c r="AB15" s="381"/>
      <c r="AC15" s="381"/>
      <c r="AD15" s="381"/>
      <c r="AE15" s="381"/>
      <c r="AF15" s="393" t="s">
        <v>7</v>
      </c>
      <c r="AG15" s="393"/>
      <c r="AH15" s="394"/>
      <c r="AI15" s="404"/>
      <c r="AJ15" s="404"/>
      <c r="AK15" s="404"/>
      <c r="AL15" s="404"/>
      <c r="AM15" s="404"/>
      <c r="AO15" s="288"/>
      <c r="AP15" s="288"/>
      <c r="AQ15" s="288"/>
      <c r="AR15" s="288"/>
      <c r="AS15" s="288"/>
      <c r="AT15" s="288"/>
      <c r="AU15" s="288"/>
      <c r="AV15" s="288"/>
      <c r="AW15" s="288"/>
      <c r="AX15" s="288"/>
      <c r="AY15" s="17"/>
      <c r="AZ15" s="15"/>
      <c r="BA15" s="15"/>
    </row>
    <row r="16" spans="2:53" ht="21.95" customHeight="1" x14ac:dyDescent="0.4">
      <c r="C16" s="355" t="s">
        <v>49</v>
      </c>
      <c r="D16" s="355"/>
      <c r="E16" s="355"/>
      <c r="F16" s="355"/>
      <c r="G16" s="355"/>
      <c r="H16" s="355"/>
      <c r="I16" s="355"/>
      <c r="J16" s="355"/>
      <c r="K16" s="365" t="str">
        <f>IF('１入力用シート（クラブの基本部分）'!D45="","",LEFT('１入力用シート（クラブの基本部分）'!D45,2))</f>
        <v/>
      </c>
      <c r="L16" s="366"/>
      <c r="M16" s="33" t="s">
        <v>47</v>
      </c>
      <c r="N16" s="367" t="str">
        <f>IF('１入力用シート（クラブの基本部分）'!D45="","",RIGHT('１入力用シート（クラブの基本部分）'!D45,2))</f>
        <v/>
      </c>
      <c r="O16" s="367"/>
      <c r="P16" s="368" t="s">
        <v>48</v>
      </c>
      <c r="Q16" s="368"/>
      <c r="R16" s="366" t="str">
        <f>IF('１入力用シート（クラブの基本部分）'!D46="","",LEFT('１入力用シート（クラブの基本部分）'!D46,2))</f>
        <v/>
      </c>
      <c r="S16" s="366"/>
      <c r="T16" s="33" t="s">
        <v>47</v>
      </c>
      <c r="U16" s="367" t="str">
        <f>IF('１入力用シート（クラブの基本部分）'!D46="","",RIGHT('１入力用シート（クラブの基本部分）'!D46,2))</f>
        <v/>
      </c>
      <c r="V16" s="367"/>
      <c r="W16" s="355"/>
      <c r="X16" s="355"/>
      <c r="Y16" s="355"/>
      <c r="Z16" s="355"/>
      <c r="AA16" s="380" t="str">
        <f>IF('１入力用シート（クラブの基本部分）'!D43="","",'１入力用シート（クラブの基本部分）'!D43)</f>
        <v/>
      </c>
      <c r="AB16" s="381"/>
      <c r="AC16" s="381"/>
      <c r="AD16" s="381"/>
      <c r="AE16" s="381"/>
      <c r="AF16" s="393" t="s">
        <v>7</v>
      </c>
      <c r="AG16" s="393"/>
      <c r="AH16" s="394"/>
      <c r="AI16" s="32"/>
      <c r="AJ16" s="31"/>
      <c r="AK16" s="31"/>
      <c r="AL16" s="383" t="s">
        <v>7</v>
      </c>
      <c r="AM16" s="389"/>
      <c r="AO16" s="288"/>
      <c r="AP16" s="288"/>
      <c r="AQ16" s="288"/>
      <c r="AR16" s="288"/>
      <c r="AS16" s="293"/>
      <c r="AT16" s="288"/>
      <c r="AU16" s="288"/>
      <c r="AV16" s="288"/>
      <c r="AW16" s="288"/>
      <c r="AX16" s="288"/>
      <c r="AY16" s="17"/>
      <c r="AZ16" s="15"/>
      <c r="BA16" s="15"/>
    </row>
    <row r="17" spans="2:53" ht="11.1" customHeight="1" thickBot="1" x14ac:dyDescent="0.45">
      <c r="C17" s="411"/>
      <c r="D17" s="411"/>
      <c r="AO17" s="288"/>
      <c r="AP17" s="288"/>
      <c r="AQ17" s="288"/>
      <c r="AR17" s="288"/>
      <c r="AS17" s="288"/>
      <c r="AT17" s="288"/>
      <c r="AU17" s="288"/>
      <c r="AV17" s="288"/>
      <c r="AW17" s="288"/>
      <c r="AX17" s="288"/>
      <c r="AY17" s="17"/>
      <c r="AZ17" s="15"/>
      <c r="BA17" s="15"/>
    </row>
    <row r="18" spans="2:53" ht="21.95" customHeight="1" x14ac:dyDescent="0.4">
      <c r="B18" s="353" t="s">
        <v>352</v>
      </c>
      <c r="C18" s="354"/>
      <c r="D18" s="354"/>
      <c r="E18" s="354"/>
      <c r="F18" s="354"/>
      <c r="G18" s="354"/>
      <c r="H18" s="354"/>
      <c r="J18" s="357" t="e">
        <f>T22+T23+T26+T33+T35+T36+T37+T38+T39+T40+T41</f>
        <v>#VALUE!</v>
      </c>
      <c r="K18" s="358"/>
      <c r="L18" s="358"/>
      <c r="M18" s="358"/>
      <c r="N18" s="358"/>
      <c r="O18" s="358"/>
      <c r="P18" s="358"/>
      <c r="Q18" s="361" t="s">
        <v>46</v>
      </c>
      <c r="R18" s="362"/>
      <c r="T18" s="382"/>
      <c r="U18" s="382"/>
      <c r="V18" s="382"/>
      <c r="W18" s="382"/>
      <c r="X18" s="382"/>
      <c r="Y18" s="382"/>
      <c r="Z18" s="382"/>
      <c r="AA18" s="382"/>
      <c r="AB18" s="382"/>
      <c r="AC18" s="382"/>
      <c r="AD18" s="382"/>
      <c r="AE18" s="382"/>
      <c r="AF18" s="382"/>
      <c r="AG18" s="382"/>
      <c r="AH18" s="382"/>
      <c r="AI18" s="382"/>
      <c r="AJ18" s="382"/>
      <c r="AK18" s="382"/>
      <c r="AL18" s="382"/>
      <c r="AM18" s="382"/>
      <c r="AN18" s="382"/>
      <c r="AO18" s="298"/>
      <c r="AP18" s="291"/>
      <c r="AQ18" s="291"/>
      <c r="AR18" s="291"/>
      <c r="AS18" s="291"/>
      <c r="AT18" s="291"/>
      <c r="AU18" s="291"/>
      <c r="AV18" s="288"/>
      <c r="AW18" s="288"/>
      <c r="AX18" s="288"/>
      <c r="AY18" s="17"/>
      <c r="AZ18" s="15"/>
      <c r="BA18" s="15"/>
    </row>
    <row r="19" spans="2:53" s="24" customFormat="1" ht="21.95" customHeight="1" thickBot="1" x14ac:dyDescent="0.45">
      <c r="B19" s="151" t="s">
        <v>354</v>
      </c>
      <c r="C19" s="152"/>
      <c r="D19" s="156">
        <f>'１入力用シート（クラブの基本部分）'!D3</f>
        <v>6</v>
      </c>
      <c r="E19" s="151" t="s">
        <v>353</v>
      </c>
      <c r="F19" s="148"/>
      <c r="G19" s="148"/>
      <c r="H19" s="148"/>
      <c r="I19" s="29"/>
      <c r="J19" s="359"/>
      <c r="K19" s="360"/>
      <c r="L19" s="360"/>
      <c r="M19" s="360"/>
      <c r="N19" s="360"/>
      <c r="O19" s="360"/>
      <c r="P19" s="360"/>
      <c r="Q19" s="363"/>
      <c r="R19" s="364"/>
      <c r="S19" s="12"/>
      <c r="T19" s="382"/>
      <c r="U19" s="382"/>
      <c r="V19" s="382"/>
      <c r="W19" s="382"/>
      <c r="X19" s="382"/>
      <c r="Y19" s="382"/>
      <c r="Z19" s="382"/>
      <c r="AA19" s="382"/>
      <c r="AB19" s="382"/>
      <c r="AC19" s="382"/>
      <c r="AD19" s="382"/>
      <c r="AE19" s="382"/>
      <c r="AF19" s="382"/>
      <c r="AG19" s="382"/>
      <c r="AH19" s="382"/>
      <c r="AI19" s="382"/>
      <c r="AJ19" s="382"/>
      <c r="AK19" s="382"/>
      <c r="AL19" s="382"/>
      <c r="AM19" s="382"/>
      <c r="AN19" s="382"/>
      <c r="AO19" s="298"/>
      <c r="AP19" s="306" t="s">
        <v>523</v>
      </c>
      <c r="AQ19" s="291"/>
      <c r="AR19" s="291"/>
      <c r="AS19" s="291"/>
      <c r="AT19" s="291"/>
      <c r="AU19" s="291"/>
      <c r="AV19" s="291"/>
      <c r="AW19" s="291"/>
      <c r="AX19" s="291"/>
      <c r="AY19" s="21"/>
      <c r="AZ19" s="18"/>
      <c r="BA19" s="18"/>
    </row>
    <row r="20" spans="2:53" s="24" customFormat="1" ht="11.1"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298"/>
      <c r="AP20" s="291"/>
      <c r="AQ20" s="291"/>
      <c r="AR20" s="291"/>
      <c r="AS20" s="291"/>
      <c r="AT20" s="291"/>
      <c r="AU20" s="291"/>
      <c r="AV20" s="291"/>
      <c r="AW20" s="291"/>
      <c r="AX20" s="291"/>
      <c r="AY20" s="21"/>
      <c r="AZ20" s="18"/>
      <c r="BA20" s="18"/>
    </row>
    <row r="21" spans="2:53" s="24" customFormat="1" ht="21.95" customHeight="1" x14ac:dyDescent="0.4">
      <c r="B21" s="12"/>
      <c r="C21" s="374" t="s">
        <v>45</v>
      </c>
      <c r="D21" s="374"/>
      <c r="E21" s="374"/>
      <c r="F21" s="374"/>
      <c r="G21" s="374"/>
      <c r="H21" s="374"/>
      <c r="I21" s="374"/>
      <c r="J21" s="374"/>
      <c r="K21" s="374"/>
      <c r="L21" s="374"/>
      <c r="M21" s="374"/>
      <c r="N21" s="30"/>
      <c r="O21" s="30"/>
      <c r="P21" s="30"/>
      <c r="Q21" s="30"/>
      <c r="R21" s="30"/>
      <c r="S21" s="30"/>
      <c r="T21" s="30"/>
      <c r="U21" s="30"/>
      <c r="V21" s="30"/>
      <c r="W21" s="30"/>
      <c r="X21" s="30"/>
      <c r="Y21" s="30"/>
      <c r="Z21" s="30"/>
      <c r="AA21" s="30"/>
      <c r="AB21" s="30"/>
      <c r="AC21" s="12"/>
      <c r="AD21" s="12"/>
      <c r="AE21" s="12"/>
      <c r="AF21" s="12"/>
      <c r="AG21" s="12"/>
      <c r="AH21" s="12"/>
      <c r="AI21" s="12"/>
      <c r="AJ21" s="12"/>
      <c r="AK21" s="12"/>
      <c r="AL21" s="12"/>
      <c r="AM21" s="12"/>
      <c r="AN21" s="12"/>
      <c r="AO21" s="298"/>
      <c r="AP21" s="291"/>
      <c r="AQ21" s="291"/>
      <c r="AR21" s="291"/>
      <c r="AS21" s="291"/>
      <c r="AT21" s="291"/>
      <c r="AU21" s="291"/>
      <c r="AV21" s="291"/>
      <c r="AW21" s="291"/>
      <c r="AX21" s="291"/>
      <c r="AY21" s="21"/>
      <c r="AZ21" s="18"/>
      <c r="BA21" s="18"/>
    </row>
    <row r="22" spans="2:53" s="24" customFormat="1" ht="21.95" customHeight="1" x14ac:dyDescent="0.4">
      <c r="B22" s="12"/>
      <c r="C22" s="374" t="s">
        <v>434</v>
      </c>
      <c r="D22" s="374"/>
      <c r="E22" s="374"/>
      <c r="F22" s="374"/>
      <c r="G22" s="374"/>
      <c r="H22" s="374"/>
      <c r="I22" s="374"/>
      <c r="J22" s="374"/>
      <c r="K22" s="374"/>
      <c r="L22" s="374"/>
      <c r="M22" s="374"/>
      <c r="N22" s="374"/>
      <c r="O22" s="374"/>
      <c r="P22" s="374"/>
      <c r="Q22" s="374"/>
      <c r="R22" s="374"/>
      <c r="S22" s="374"/>
      <c r="T22" s="356">
        <f>IF(AI14=365,0,IF(AI14&gt;=250,VLOOKUP(O9,'設定・基準額表等（こども家庭課専用）'!H14:I84,2),IF(AI14&gt;=200,IF(O9&lt;20,'設定・基準額表等（こども家庭課専用）'!N8,'設定・基準額表等（こども家庭課専用）'!N9))))</f>
        <v>0</v>
      </c>
      <c r="U22" s="356"/>
      <c r="V22" s="356"/>
      <c r="W22" s="356"/>
      <c r="X22" s="356"/>
      <c r="Y22" s="356"/>
      <c r="Z22" s="356"/>
      <c r="AA22" s="348" t="s">
        <v>20</v>
      </c>
      <c r="AB22" s="348"/>
      <c r="AC22" s="12"/>
      <c r="AD22" s="12"/>
      <c r="AE22" s="12"/>
      <c r="AF22" s="12"/>
      <c r="AG22" s="12"/>
      <c r="AH22" s="12"/>
      <c r="AI22" s="12"/>
      <c r="AJ22" s="12"/>
      <c r="AK22" s="12"/>
      <c r="AL22" s="12"/>
      <c r="AM22" s="12"/>
      <c r="AN22" s="12"/>
      <c r="AO22" s="291"/>
      <c r="AP22" s="291" t="s">
        <v>514</v>
      </c>
      <c r="AQ22" s="291"/>
      <c r="AR22" s="291"/>
      <c r="AS22" s="291"/>
      <c r="AT22" s="291"/>
      <c r="AU22" s="291"/>
      <c r="AV22" s="291"/>
      <c r="AW22" s="294"/>
      <c r="AX22" s="289"/>
      <c r="AY22" s="19"/>
    </row>
    <row r="23" spans="2:53" s="24" customFormat="1" ht="21.95" customHeight="1" x14ac:dyDescent="0.4">
      <c r="B23" s="12"/>
      <c r="C23" s="374" t="str">
        <f>CONCATENATE("②　日額加算　（(b)開設日数－250日）×",TEXT(('設定・基準額表等（こども家庭課専用）'!D17/1000),"#"),"千円")</f>
        <v>②　日額加算　（(b)開設日数－250日）×19千円</v>
      </c>
      <c r="D23" s="374"/>
      <c r="E23" s="374"/>
      <c r="F23" s="374"/>
      <c r="G23" s="374"/>
      <c r="H23" s="374"/>
      <c r="I23" s="374"/>
      <c r="J23" s="374"/>
      <c r="K23" s="374"/>
      <c r="L23" s="374"/>
      <c r="M23" s="374"/>
      <c r="N23" s="374"/>
      <c r="O23" s="374"/>
      <c r="P23" s="374"/>
      <c r="Q23" s="374"/>
      <c r="R23" s="374"/>
      <c r="S23" s="374"/>
      <c r="T23" s="356" t="e">
        <f>IF(AI14=366,0,(MAX(AI14-250,0))*'設定・基準額表等（こども家庭課専用）'!D17)</f>
        <v>#VALUE!</v>
      </c>
      <c r="U23" s="356"/>
      <c r="V23" s="356"/>
      <c r="W23" s="356"/>
      <c r="X23" s="356"/>
      <c r="Y23" s="356"/>
      <c r="Z23" s="356"/>
      <c r="AA23" s="348" t="s">
        <v>20</v>
      </c>
      <c r="AB23" s="348"/>
      <c r="AC23" s="12"/>
      <c r="AD23" s="348"/>
      <c r="AE23" s="348"/>
      <c r="AF23" s="348"/>
      <c r="AG23" s="348"/>
      <c r="AH23" s="12"/>
      <c r="AI23" s="12"/>
      <c r="AJ23" s="12"/>
      <c r="AK23" s="12"/>
      <c r="AL23" s="12"/>
      <c r="AM23" s="391" t="str">
        <f>IF(AI14="","",(AI14-250))</f>
        <v/>
      </c>
      <c r="AN23" s="391"/>
      <c r="AO23" s="291"/>
      <c r="AP23" s="291" t="s">
        <v>515</v>
      </c>
      <c r="AQ23" s="291"/>
      <c r="AR23" s="291"/>
      <c r="AS23" s="291"/>
      <c r="AT23" s="291"/>
      <c r="AU23" s="291"/>
      <c r="AV23" s="291"/>
      <c r="AW23" s="294"/>
      <c r="AX23" s="289"/>
      <c r="AY23" s="19"/>
    </row>
    <row r="24" spans="2:53" s="24" customFormat="1" ht="21.95" customHeight="1" x14ac:dyDescent="0.4">
      <c r="B24" s="12"/>
      <c r="C24" s="374" t="s">
        <v>44</v>
      </c>
      <c r="D24" s="374"/>
      <c r="E24" s="374"/>
      <c r="F24" s="374"/>
      <c r="G24" s="374"/>
      <c r="H24" s="374"/>
      <c r="I24" s="374"/>
      <c r="J24" s="374"/>
      <c r="K24" s="374"/>
      <c r="L24" s="374"/>
      <c r="M24" s="374"/>
      <c r="N24" s="374"/>
      <c r="O24" s="374"/>
      <c r="P24" s="374"/>
      <c r="Q24" s="374"/>
      <c r="R24" s="374"/>
      <c r="S24" s="374"/>
      <c r="T24" s="12"/>
      <c r="U24" s="12"/>
      <c r="V24" s="12"/>
      <c r="W24" s="12"/>
      <c r="X24" s="12"/>
      <c r="Y24" s="12"/>
      <c r="Z24" s="12"/>
      <c r="AA24" s="12"/>
      <c r="AB24" s="12"/>
      <c r="AC24" s="12"/>
      <c r="AD24" s="12"/>
      <c r="AE24" s="12"/>
      <c r="AF24" s="12"/>
      <c r="AG24" s="12"/>
      <c r="AH24" s="12"/>
      <c r="AI24" s="12"/>
      <c r="AJ24" s="12"/>
      <c r="AK24" s="12"/>
      <c r="AL24" s="12"/>
      <c r="AM24" s="12"/>
      <c r="AN24" s="12"/>
      <c r="AO24" s="291"/>
      <c r="AP24" s="291"/>
      <c r="AQ24" s="291"/>
      <c r="AR24" s="291"/>
      <c r="AS24" s="291"/>
      <c r="AT24" s="291"/>
      <c r="AU24" s="291"/>
      <c r="AV24" s="291"/>
      <c r="AW24" s="294"/>
      <c r="AX24" s="289"/>
      <c r="AY24" s="19"/>
    </row>
    <row r="25" spans="2:53" s="24" customFormat="1" ht="21.95" customHeight="1" x14ac:dyDescent="0.4">
      <c r="B25" s="12"/>
      <c r="C25" s="374" t="s">
        <v>43</v>
      </c>
      <c r="D25" s="374"/>
      <c r="E25" s="374"/>
      <c r="F25" s="374"/>
      <c r="G25" s="374"/>
      <c r="H25" s="374"/>
      <c r="I25" s="374"/>
      <c r="J25" s="407" t="e">
        <f>IF(ROUNDDOWN((R13+U13/60)-(K13+N13/60)-6,2)&lt;=0,0,IF(R13="","",ROUNDDOWN((R13+U13/60)-(K13+N13/60)-6,2)))-'１入力用シート（クラブの基本部分）'!O21</f>
        <v>#VALUE!</v>
      </c>
      <c r="K25" s="407"/>
      <c r="L25" s="374" t="str">
        <f>CONCATENATE("時間（6時間を超えかつ18時を超える時間）×",TEXT(('設定・基準額表等（こども家庭課専用）'!D18/1000),"#"),"千円")</f>
        <v>時間（6時間を超えかつ18時を超える時間）×409千円</v>
      </c>
      <c r="M25" s="374"/>
      <c r="N25" s="374"/>
      <c r="O25" s="374"/>
      <c r="P25" s="374"/>
      <c r="Q25" s="374"/>
      <c r="R25" s="374"/>
      <c r="S25" s="374"/>
      <c r="T25" s="374"/>
      <c r="U25" s="374"/>
      <c r="V25" s="374"/>
      <c r="W25" s="374"/>
      <c r="X25" s="374"/>
      <c r="Y25" s="374"/>
      <c r="Z25" s="374"/>
      <c r="AA25" s="374"/>
      <c r="AB25" s="374"/>
      <c r="AC25" s="374"/>
      <c r="AD25" s="374"/>
      <c r="AE25" s="374"/>
      <c r="AF25" s="374"/>
      <c r="AG25" s="374"/>
      <c r="AH25" s="12"/>
      <c r="AI25" s="12"/>
      <c r="AJ25" s="12"/>
      <c r="AK25" s="12"/>
      <c r="AL25" s="12"/>
      <c r="AM25" s="12"/>
      <c r="AN25" s="12"/>
      <c r="AO25" s="291"/>
      <c r="AP25" s="291" t="s">
        <v>42</v>
      </c>
      <c r="AQ25" s="291"/>
      <c r="AR25" s="291"/>
      <c r="AS25" s="291"/>
      <c r="AT25" s="291"/>
      <c r="AU25" s="291"/>
      <c r="AV25" s="291"/>
      <c r="AW25" s="294"/>
      <c r="AX25" s="289"/>
      <c r="AY25" s="19"/>
    </row>
    <row r="26" spans="2:53" s="24" customFormat="1" ht="21.95" customHeight="1" x14ac:dyDescent="0.4">
      <c r="B26" s="12"/>
      <c r="C26" s="12"/>
      <c r="D26" s="12"/>
      <c r="E26" s="12"/>
      <c r="F26" s="12"/>
      <c r="G26" s="12"/>
      <c r="H26" s="12"/>
      <c r="I26" s="12"/>
      <c r="J26" s="12"/>
      <c r="K26" s="12"/>
      <c r="L26" s="12"/>
      <c r="M26" s="12"/>
      <c r="N26" s="12"/>
      <c r="O26" s="12"/>
      <c r="P26" s="12"/>
      <c r="Q26" s="12"/>
      <c r="R26" s="12"/>
      <c r="S26" s="12" t="s">
        <v>41</v>
      </c>
      <c r="T26" s="356" t="e">
        <f>J25*'設定・基準額表等（こども家庭課専用）'!D18</f>
        <v>#VALUE!</v>
      </c>
      <c r="U26" s="356"/>
      <c r="V26" s="356"/>
      <c r="W26" s="356"/>
      <c r="X26" s="356"/>
      <c r="Y26" s="356"/>
      <c r="Z26" s="356"/>
      <c r="AA26" s="348" t="s">
        <v>20</v>
      </c>
      <c r="AB26" s="348"/>
      <c r="AC26" s="12"/>
      <c r="AD26" s="12"/>
      <c r="AE26" s="12"/>
      <c r="AF26" s="12"/>
      <c r="AG26" s="12"/>
      <c r="AH26" s="12"/>
      <c r="AI26" s="12"/>
      <c r="AJ26" s="12"/>
      <c r="AK26" s="12"/>
      <c r="AL26" s="12"/>
      <c r="AM26" s="12"/>
      <c r="AN26" s="12"/>
      <c r="AO26" s="291"/>
      <c r="AP26" s="291" t="s">
        <v>533</v>
      </c>
      <c r="AQ26" s="291"/>
      <c r="AR26" s="291"/>
      <c r="AS26" s="291"/>
      <c r="AT26" s="291"/>
      <c r="AU26" s="291"/>
      <c r="AV26" s="291"/>
      <c r="AW26" s="294"/>
      <c r="AX26" s="289"/>
      <c r="AY26" s="19"/>
    </row>
    <row r="27" spans="2:53" s="24" customFormat="1" ht="21.95" customHeight="1" x14ac:dyDescent="0.4">
      <c r="B27" s="12"/>
      <c r="C27" s="374" t="s">
        <v>40</v>
      </c>
      <c r="D27" s="374"/>
      <c r="E27" s="374"/>
      <c r="F27" s="374"/>
      <c r="G27" s="374"/>
      <c r="H27" s="374"/>
      <c r="I27" s="374"/>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291"/>
      <c r="AP27" s="291" t="s">
        <v>534</v>
      </c>
      <c r="AQ27" s="291"/>
      <c r="AR27" s="291"/>
      <c r="AS27" s="291"/>
      <c r="AT27" s="291"/>
      <c r="AU27" s="291"/>
      <c r="AV27" s="291"/>
      <c r="AW27" s="294"/>
      <c r="AX27" s="289"/>
      <c r="AY27" s="19"/>
    </row>
    <row r="28" spans="2:53" s="24" customFormat="1" ht="21.95" customHeight="1" x14ac:dyDescent="0.4">
      <c r="B28" s="12"/>
      <c r="C28" s="12"/>
      <c r="D28" s="12"/>
      <c r="E28" s="12"/>
      <c r="F28" s="12"/>
      <c r="G28" s="12"/>
      <c r="H28" s="408" t="str">
        <f>AA14</f>
        <v/>
      </c>
      <c r="I28" s="408"/>
      <c r="J28" s="374" t="s">
        <v>39</v>
      </c>
      <c r="K28" s="374"/>
      <c r="L28" s="374"/>
      <c r="M28" s="374"/>
      <c r="N28" s="374"/>
      <c r="O28" s="374"/>
      <c r="P28" s="374"/>
      <c r="Q28" s="374"/>
      <c r="R28" s="374"/>
      <c r="S28" s="374"/>
      <c r="T28" s="392">
        <f>IF(K14="",0,IF((R14+U14/60)-(K14+N14/60)&lt;8,0,ROUNDDOWN((R14+U14/60)-(K14+N14/60)-8,2)))</f>
        <v>0</v>
      </c>
      <c r="U28" s="392"/>
      <c r="V28" s="374" t="s">
        <v>32</v>
      </c>
      <c r="W28" s="374"/>
      <c r="X28" s="374"/>
      <c r="Y28" s="374"/>
      <c r="Z28" s="374"/>
      <c r="AA28" s="374"/>
      <c r="AB28" s="374"/>
      <c r="AC28" s="374"/>
      <c r="AD28" s="374"/>
      <c r="AE28" s="374"/>
      <c r="AF28" s="390" t="e">
        <f>ROUNDDOWN(H28*T28,2)</f>
        <v>#VALUE!</v>
      </c>
      <c r="AG28" s="390"/>
      <c r="AH28" s="390"/>
      <c r="AI28" s="12" t="s">
        <v>38</v>
      </c>
      <c r="AJ28" s="353" t="s">
        <v>37</v>
      </c>
      <c r="AK28" s="353"/>
      <c r="AL28" s="353"/>
      <c r="AM28" s="353"/>
      <c r="AN28" s="353"/>
      <c r="AO28" s="291"/>
      <c r="AP28" s="291" t="s">
        <v>512</v>
      </c>
      <c r="AQ28" s="291"/>
      <c r="AR28" s="291"/>
      <c r="AS28" s="291"/>
      <c r="AT28" s="291"/>
      <c r="AU28" s="291"/>
      <c r="AV28" s="291"/>
      <c r="AW28" s="294"/>
      <c r="AX28" s="289"/>
      <c r="AY28" s="19"/>
    </row>
    <row r="29" spans="2:53" s="24" customFormat="1" ht="21.95" customHeight="1" x14ac:dyDescent="0.4">
      <c r="B29" s="12"/>
      <c r="C29" s="12"/>
      <c r="D29" s="12"/>
      <c r="E29" s="12"/>
      <c r="F29" s="12"/>
      <c r="G29" s="12"/>
      <c r="H29" s="413">
        <f>AA15</f>
        <v>0</v>
      </c>
      <c r="I29" s="413"/>
      <c r="J29" s="374" t="s">
        <v>36</v>
      </c>
      <c r="K29" s="374"/>
      <c r="L29" s="374"/>
      <c r="M29" s="374"/>
      <c r="N29" s="374"/>
      <c r="O29" s="374"/>
      <c r="P29" s="374"/>
      <c r="Q29" s="374"/>
      <c r="R29" s="374"/>
      <c r="S29" s="374"/>
      <c r="T29" s="392">
        <f>IF(K15="",0,IF((R15+U15/60)-(K15+N15/60)&lt;8,0,ROUNDDOWN((R15+U15/60)-(K15+N15/60)-8,2)))</f>
        <v>0</v>
      </c>
      <c r="U29" s="392"/>
      <c r="V29" s="374" t="s">
        <v>35</v>
      </c>
      <c r="W29" s="374"/>
      <c r="X29" s="374"/>
      <c r="Y29" s="374"/>
      <c r="Z29" s="374"/>
      <c r="AA29" s="374"/>
      <c r="AB29" s="374"/>
      <c r="AC29" s="374"/>
      <c r="AD29" s="374"/>
      <c r="AE29" s="374"/>
      <c r="AF29" s="390">
        <f>ROUNDDOWN(H29*T29,2)</f>
        <v>0</v>
      </c>
      <c r="AG29" s="390"/>
      <c r="AH29" s="390"/>
      <c r="AI29" s="12" t="s">
        <v>34</v>
      </c>
      <c r="AJ29" s="353"/>
      <c r="AK29" s="353"/>
      <c r="AL29" s="353"/>
      <c r="AM29" s="353"/>
      <c r="AN29" s="353"/>
      <c r="AO29" s="291"/>
      <c r="AP29" s="295"/>
      <c r="AQ29" s="291"/>
      <c r="AR29" s="291"/>
      <c r="AS29" s="291"/>
      <c r="AT29" s="291"/>
      <c r="AU29" s="291"/>
      <c r="AV29" s="291"/>
      <c r="AW29" s="294"/>
      <c r="AX29" s="289"/>
      <c r="AY29" s="19"/>
    </row>
    <row r="30" spans="2:53" s="24" customFormat="1" ht="21.95" customHeight="1" x14ac:dyDescent="0.4">
      <c r="B30" s="12"/>
      <c r="C30" s="12"/>
      <c r="D30" s="12"/>
      <c r="E30" s="12"/>
      <c r="F30" s="12"/>
      <c r="G30" s="12"/>
      <c r="H30" s="413" t="str">
        <f>AA16</f>
        <v/>
      </c>
      <c r="I30" s="413"/>
      <c r="J30" s="374" t="s">
        <v>33</v>
      </c>
      <c r="K30" s="374"/>
      <c r="L30" s="374"/>
      <c r="M30" s="374"/>
      <c r="N30" s="374"/>
      <c r="O30" s="374"/>
      <c r="P30" s="374"/>
      <c r="Q30" s="374"/>
      <c r="R30" s="374"/>
      <c r="S30" s="374"/>
      <c r="T30" s="392">
        <f>IF(K16="",0,IF((R16+U16/60)-(K16+N16/60)&lt;8,0,ROUNDDOWN((R16+U16/60)-(K16+N16/60)-8,2)))</f>
        <v>0</v>
      </c>
      <c r="U30" s="392"/>
      <c r="V30" s="374" t="s">
        <v>32</v>
      </c>
      <c r="W30" s="374"/>
      <c r="X30" s="374"/>
      <c r="Y30" s="374"/>
      <c r="Z30" s="374"/>
      <c r="AA30" s="374"/>
      <c r="AB30" s="374"/>
      <c r="AC30" s="374"/>
      <c r="AD30" s="374"/>
      <c r="AE30" s="374"/>
      <c r="AF30" s="390" t="e">
        <f>ROUNDDOWN(H30*T30,2)</f>
        <v>#VALUE!</v>
      </c>
      <c r="AG30" s="390"/>
      <c r="AH30" s="390"/>
      <c r="AI30" s="12" t="s">
        <v>31</v>
      </c>
      <c r="AJ30" s="353"/>
      <c r="AK30" s="353"/>
      <c r="AL30" s="353"/>
      <c r="AM30" s="353"/>
      <c r="AN30" s="353"/>
      <c r="AO30" s="291"/>
      <c r="AP30" s="291"/>
      <c r="AQ30" s="291"/>
      <c r="AR30" s="291"/>
      <c r="AS30" s="291"/>
      <c r="AT30" s="291"/>
      <c r="AU30" s="291"/>
      <c r="AV30" s="291"/>
      <c r="AW30" s="294"/>
      <c r="AX30" s="289"/>
      <c r="AY30" s="19"/>
    </row>
    <row r="31" spans="2:53" s="24" customFormat="1" ht="21.95" customHeight="1" x14ac:dyDescent="0.4">
      <c r="B31" s="12"/>
      <c r="C31" s="12"/>
      <c r="D31" s="12"/>
      <c r="E31" s="12"/>
      <c r="F31" s="12"/>
      <c r="G31" s="12"/>
      <c r="H31" s="24" t="str">
        <f>CONCATENATE("（ⅰ＋ⅱ＋ⅲ）/（土曜＋日・祝日＋長休日）の開所日数×",TEXT(('設定・基準額表等（こども家庭課専用）'!D19/1000),"#"),"千円")</f>
        <v>（ⅰ＋ⅱ＋ⅲ）/（土曜＋日・祝日＋長休日）の開所日数×184千円</v>
      </c>
      <c r="I31" s="28"/>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291"/>
      <c r="AP31" s="291"/>
      <c r="AQ31" s="291"/>
      <c r="AR31" s="291"/>
      <c r="AS31" s="291"/>
      <c r="AT31" s="291"/>
      <c r="AU31" s="294"/>
      <c r="AV31" s="289"/>
      <c r="AW31" s="294"/>
      <c r="AX31" s="296"/>
      <c r="AY31" s="18"/>
    </row>
    <row r="32" spans="2:53" s="24" customFormat="1" ht="21.95" customHeight="1" x14ac:dyDescent="0.4">
      <c r="B32" s="12"/>
      <c r="C32" s="12"/>
      <c r="D32" s="12"/>
      <c r="E32" s="12"/>
      <c r="F32" s="12"/>
      <c r="G32" s="12"/>
      <c r="I32" s="28"/>
      <c r="J32" s="12"/>
      <c r="K32" s="12"/>
      <c r="L32" s="12"/>
      <c r="M32" s="12"/>
      <c r="N32" s="12"/>
      <c r="O32" s="12"/>
      <c r="R32" s="12"/>
      <c r="S32" s="12"/>
      <c r="T32" s="12"/>
      <c r="U32" s="12"/>
      <c r="V32" s="12"/>
      <c r="W32" s="12"/>
      <c r="X32" s="27" t="str">
        <f>CONCATENATE("※（小数点以下第3位を切り捨てた数字）×",TEXT(('設定・基準額表等（こども家庭課専用）'!D19/1000),"#"),"千円")</f>
        <v>※（小数点以下第3位を切り捨てた数字）×184千円</v>
      </c>
      <c r="Y32" s="12"/>
      <c r="Z32" s="12"/>
      <c r="AA32" s="12"/>
      <c r="AB32" s="12"/>
      <c r="AC32" s="12"/>
      <c r="AD32" s="12"/>
      <c r="AE32" s="12"/>
      <c r="AF32" s="12"/>
      <c r="AG32" s="12"/>
      <c r="AH32" s="12"/>
      <c r="AI32" s="12"/>
      <c r="AJ32" s="12"/>
      <c r="AK32" s="12"/>
      <c r="AL32" s="12"/>
      <c r="AM32" s="12"/>
      <c r="AN32" s="12"/>
      <c r="AO32" s="291"/>
      <c r="AP32" s="291"/>
      <c r="AQ32" s="291"/>
      <c r="AR32" s="291"/>
      <c r="AS32" s="291"/>
      <c r="AT32" s="291"/>
      <c r="AU32" s="294"/>
      <c r="AV32" s="289"/>
      <c r="AW32" s="294"/>
      <c r="AX32" s="296"/>
      <c r="AY32" s="18"/>
    </row>
    <row r="33" spans="2:51" s="24" customFormat="1" ht="21.95" customHeight="1" x14ac:dyDescent="0.4">
      <c r="B33" s="12"/>
      <c r="C33" s="12"/>
      <c r="D33" s="12"/>
      <c r="E33" s="12"/>
      <c r="F33" s="12"/>
      <c r="G33" s="12"/>
      <c r="H33" s="12"/>
      <c r="I33" s="12" t="s">
        <v>30</v>
      </c>
      <c r="J33" s="392" t="e">
        <f>AF28+AF29+AF30</f>
        <v>#VALUE!</v>
      </c>
      <c r="K33" s="392"/>
      <c r="L33" s="392"/>
      <c r="M33" s="348" t="s">
        <v>29</v>
      </c>
      <c r="N33" s="348"/>
      <c r="O33" s="348"/>
      <c r="P33" s="408" t="e">
        <f>H28+H29+H30</f>
        <v>#VALUE!</v>
      </c>
      <c r="Q33" s="408"/>
      <c r="R33" s="12" t="s">
        <v>28</v>
      </c>
      <c r="S33" s="12"/>
      <c r="T33" s="356">
        <f>IF(H28="",0,ROUNDDOWN(J33/P33,2)*'設定・基準額表等（こども家庭課専用）'!D19)</f>
        <v>0</v>
      </c>
      <c r="U33" s="356"/>
      <c r="V33" s="356"/>
      <c r="W33" s="356"/>
      <c r="X33" s="356"/>
      <c r="Y33" s="356"/>
      <c r="Z33" s="356"/>
      <c r="AA33" s="348" t="s">
        <v>20</v>
      </c>
      <c r="AB33" s="348"/>
      <c r="AC33" s="12"/>
      <c r="AD33" s="12"/>
      <c r="AE33" s="12"/>
      <c r="AF33" s="12"/>
      <c r="AG33" s="12"/>
      <c r="AH33" s="12"/>
      <c r="AI33" s="12"/>
      <c r="AJ33" s="12"/>
      <c r="AK33" s="12"/>
      <c r="AL33" s="12"/>
      <c r="AM33" s="379" t="e">
        <f>ROUNDDOWN(J33/P33,2)</f>
        <v>#VALUE!</v>
      </c>
      <c r="AN33" s="379"/>
      <c r="AO33" s="291"/>
      <c r="AP33" s="291"/>
      <c r="AQ33" s="291"/>
      <c r="AR33" s="291"/>
      <c r="AS33" s="291"/>
      <c r="AT33" s="291"/>
      <c r="AU33" s="291"/>
      <c r="AV33" s="291"/>
      <c r="AW33" s="289"/>
      <c r="AX33" s="289"/>
      <c r="AY33" s="16"/>
    </row>
    <row r="34" spans="2:51" s="24" customFormat="1" ht="11.1" customHeight="1" x14ac:dyDescent="0.4">
      <c r="B34" s="12"/>
      <c r="C34" s="12"/>
      <c r="D34" s="12"/>
      <c r="E34" s="12"/>
      <c r="F34" s="12"/>
      <c r="G34" s="12"/>
      <c r="H34" s="12"/>
      <c r="I34" s="12"/>
      <c r="J34" s="12"/>
      <c r="K34" s="29"/>
      <c r="M34" s="28"/>
      <c r="N34" s="12"/>
      <c r="O34" s="12"/>
      <c r="P34" s="12"/>
      <c r="Q34" s="12"/>
      <c r="R34" s="12"/>
      <c r="S34" s="12"/>
      <c r="T34" s="27"/>
      <c r="U34" s="26"/>
      <c r="V34" s="26"/>
      <c r="W34" s="26"/>
      <c r="X34" s="26"/>
      <c r="Y34" s="26"/>
      <c r="Z34" s="26"/>
      <c r="AA34" s="13"/>
      <c r="AB34" s="13"/>
      <c r="AC34" s="25"/>
      <c r="AD34" s="25"/>
      <c r="AE34" s="25"/>
      <c r="AF34" s="25"/>
      <c r="AG34" s="25"/>
      <c r="AH34" s="25"/>
      <c r="AI34" s="25"/>
      <c r="AJ34" s="25"/>
      <c r="AK34" s="12"/>
      <c r="AL34" s="12"/>
      <c r="AM34" s="12"/>
      <c r="AN34" s="12"/>
      <c r="AO34" s="291"/>
      <c r="AP34" s="291"/>
      <c r="AQ34" s="291"/>
      <c r="AR34" s="291"/>
      <c r="AS34" s="291"/>
      <c r="AT34" s="291"/>
      <c r="AU34" s="291"/>
      <c r="AV34" s="291"/>
      <c r="AW34" s="294"/>
      <c r="AX34" s="289"/>
      <c r="AY34" s="19"/>
    </row>
    <row r="35" spans="2:51" s="24" customFormat="1" ht="21.95" customHeight="1" x14ac:dyDescent="0.4">
      <c r="B35" s="12"/>
      <c r="C35" s="374" t="s">
        <v>391</v>
      </c>
      <c r="D35" s="374"/>
      <c r="E35" s="374"/>
      <c r="F35" s="374"/>
      <c r="G35" s="374"/>
      <c r="H35" s="374"/>
      <c r="I35" s="374"/>
      <c r="J35" s="374"/>
      <c r="K35" s="374"/>
      <c r="L35" s="374"/>
      <c r="M35" s="346" t="str">
        <f>'４入力用シート（加算部分）'!F10</f>
        <v>不要</v>
      </c>
      <c r="N35" s="346"/>
      <c r="O35" s="346"/>
      <c r="P35" s="346"/>
      <c r="Q35" s="346"/>
      <c r="R35" s="346"/>
      <c r="S35" s="346"/>
      <c r="T35" s="356">
        <f>IF('４入力用シート（加算部分）'!F11="",0,'４入力用シート（加算部分）'!F11)</f>
        <v>0</v>
      </c>
      <c r="U35" s="356"/>
      <c r="V35" s="356"/>
      <c r="W35" s="356"/>
      <c r="X35" s="356"/>
      <c r="Y35" s="356"/>
      <c r="Z35" s="356"/>
      <c r="AA35" s="348" t="s">
        <v>20</v>
      </c>
      <c r="AB35" s="348"/>
      <c r="AC35" s="387" t="s">
        <v>27</v>
      </c>
      <c r="AD35" s="387"/>
      <c r="AE35" s="387"/>
      <c r="AF35" s="387"/>
      <c r="AG35" s="387"/>
      <c r="AH35" s="387"/>
      <c r="AI35" s="387"/>
      <c r="AJ35" s="387"/>
      <c r="AK35" s="387"/>
      <c r="AL35" s="387"/>
      <c r="AM35" s="387"/>
      <c r="AN35" s="387"/>
      <c r="AO35" s="291"/>
      <c r="AP35" s="291"/>
      <c r="AQ35" s="291"/>
      <c r="AR35" s="291"/>
      <c r="AS35" s="291"/>
      <c r="AT35" s="291"/>
      <c r="AU35" s="291"/>
      <c r="AV35" s="291"/>
      <c r="AW35" s="294"/>
      <c r="AX35" s="289"/>
      <c r="AY35" s="19"/>
    </row>
    <row r="36" spans="2:51" s="24" customFormat="1" ht="21.95" customHeight="1" x14ac:dyDescent="0.4">
      <c r="B36" s="12"/>
      <c r="C36" s="374" t="s">
        <v>392</v>
      </c>
      <c r="D36" s="374"/>
      <c r="E36" s="374"/>
      <c r="F36" s="374"/>
      <c r="G36" s="374"/>
      <c r="H36" s="374"/>
      <c r="I36" s="374"/>
      <c r="J36" s="374"/>
      <c r="K36" s="374"/>
      <c r="L36" s="374"/>
      <c r="M36" s="346" t="str">
        <f>'４入力用シート（加算部分）'!F21</f>
        <v>不要</v>
      </c>
      <c r="N36" s="346"/>
      <c r="O36" s="346"/>
      <c r="P36" s="346"/>
      <c r="Q36" s="346"/>
      <c r="R36" s="346"/>
      <c r="S36" s="346"/>
      <c r="T36" s="347">
        <f>IF('４入力用シート（加算部分）'!G29="",0,'４入力用シート（加算部分）'!G29)</f>
        <v>0</v>
      </c>
      <c r="U36" s="347"/>
      <c r="V36" s="347"/>
      <c r="W36" s="347"/>
      <c r="X36" s="347"/>
      <c r="Y36" s="347"/>
      <c r="Z36" s="347"/>
      <c r="AA36" s="348" t="s">
        <v>20</v>
      </c>
      <c r="AB36" s="348"/>
      <c r="AC36" s="387"/>
      <c r="AD36" s="387"/>
      <c r="AE36" s="387"/>
      <c r="AF36" s="387"/>
      <c r="AG36" s="387"/>
      <c r="AH36" s="387"/>
      <c r="AI36" s="387"/>
      <c r="AJ36" s="387"/>
      <c r="AK36" s="387"/>
      <c r="AL36" s="387"/>
      <c r="AM36" s="387"/>
      <c r="AN36" s="387"/>
      <c r="AO36" s="291"/>
      <c r="AP36" s="288"/>
      <c r="AQ36" s="288"/>
      <c r="AR36" s="288"/>
      <c r="AS36" s="288"/>
      <c r="AT36" s="288"/>
      <c r="AU36" s="288"/>
      <c r="AV36" s="288"/>
      <c r="AW36" s="294"/>
      <c r="AX36" s="289"/>
      <c r="AY36" s="16"/>
    </row>
    <row r="37" spans="2:51" s="24" customFormat="1" ht="21.95" customHeight="1" x14ac:dyDescent="0.4">
      <c r="B37" s="12"/>
      <c r="C37" s="374" t="s">
        <v>393</v>
      </c>
      <c r="D37" s="374"/>
      <c r="E37" s="374"/>
      <c r="F37" s="374"/>
      <c r="G37" s="374"/>
      <c r="H37" s="374"/>
      <c r="I37" s="374"/>
      <c r="J37" s="374"/>
      <c r="K37" s="374"/>
      <c r="L37" s="374"/>
      <c r="M37" s="346" t="str">
        <f>'４入力用シート（加算部分）'!F17</f>
        <v>不要</v>
      </c>
      <c r="N37" s="346"/>
      <c r="O37" s="346"/>
      <c r="P37" s="346"/>
      <c r="Q37" s="346"/>
      <c r="R37" s="346"/>
      <c r="S37" s="346"/>
      <c r="T37" s="347">
        <f>IF(IF('４入力用シート（加算部分）'!P17&gt;0,'４入力用シート（加算部分）'!P17,'４入力用シート（加算部分）'!H17)="",0,IF('４入力用シート（加算部分）'!P17&gt;0,'４入力用シート（加算部分）'!P17,'４入力用シート（加算部分）'!H17))</f>
        <v>0</v>
      </c>
      <c r="U37" s="347"/>
      <c r="V37" s="347"/>
      <c r="W37" s="347"/>
      <c r="X37" s="347"/>
      <c r="Y37" s="347"/>
      <c r="Z37" s="347"/>
      <c r="AA37" s="348" t="s">
        <v>20</v>
      </c>
      <c r="AB37" s="348"/>
      <c r="AC37" s="388"/>
      <c r="AD37" s="388"/>
      <c r="AE37" s="388"/>
      <c r="AF37" s="388"/>
      <c r="AG37" s="388"/>
      <c r="AH37" s="388"/>
      <c r="AI37" s="388"/>
      <c r="AJ37" s="388"/>
      <c r="AK37" s="388"/>
      <c r="AL37" s="388"/>
      <c r="AM37" s="388"/>
      <c r="AN37" s="388"/>
      <c r="AO37" s="291"/>
      <c r="AP37" s="288"/>
      <c r="AQ37" s="288"/>
      <c r="AR37" s="288"/>
      <c r="AS37" s="288"/>
      <c r="AT37" s="288"/>
      <c r="AU37" s="288"/>
      <c r="AV37" s="288"/>
      <c r="AW37" s="299"/>
      <c r="AX37" s="289"/>
      <c r="AY37" s="16"/>
    </row>
    <row r="38" spans="2:51" ht="21.95" customHeight="1" thickBot="1" x14ac:dyDescent="0.45">
      <c r="C38" s="374" t="s">
        <v>26</v>
      </c>
      <c r="D38" s="374"/>
      <c r="E38" s="374"/>
      <c r="F38" s="374"/>
      <c r="G38" s="374"/>
      <c r="H38" s="374"/>
      <c r="I38" s="374"/>
      <c r="J38" s="374"/>
      <c r="K38" s="374"/>
      <c r="L38" s="374"/>
      <c r="M38" s="412" t="str">
        <f>IF(AI7=0,"不要",IF(AI7&lt;20,"要","不要"))</f>
        <v>不要</v>
      </c>
      <c r="N38" s="412"/>
      <c r="O38" s="412"/>
      <c r="P38" s="412"/>
      <c r="Q38" s="412"/>
      <c r="R38" s="412"/>
      <c r="S38" s="412"/>
      <c r="T38" s="347">
        <f>IF(AI7=0,0,IF(AI7&lt;20,'設定・基準額表等（こども家庭課専用）'!D24,0))</f>
        <v>0</v>
      </c>
      <c r="U38" s="347"/>
      <c r="V38" s="347"/>
      <c r="W38" s="347"/>
      <c r="X38" s="347"/>
      <c r="Y38" s="347"/>
      <c r="Z38" s="347"/>
      <c r="AA38" s="348" t="s">
        <v>20</v>
      </c>
      <c r="AB38" s="348"/>
      <c r="AC38" s="388" t="s">
        <v>318</v>
      </c>
      <c r="AD38" s="388"/>
      <c r="AE38" s="388"/>
      <c r="AF38" s="388"/>
      <c r="AG38" s="388"/>
      <c r="AH38" s="388"/>
      <c r="AI38" s="388"/>
      <c r="AJ38" s="388"/>
      <c r="AK38" s="388"/>
      <c r="AL38" s="388"/>
      <c r="AM38" s="388"/>
      <c r="AN38" s="388"/>
      <c r="AO38" s="288"/>
      <c r="AP38" s="288" t="s">
        <v>522</v>
      </c>
      <c r="AQ38" s="288"/>
      <c r="AR38" s="288"/>
      <c r="AS38" s="288"/>
      <c r="AT38" s="288"/>
      <c r="AU38" s="288"/>
      <c r="AV38" s="288"/>
      <c r="AW38" s="289"/>
      <c r="AX38" s="289"/>
      <c r="AY38" s="16"/>
    </row>
    <row r="39" spans="2:51" ht="21.95" customHeight="1" thickTop="1" thickBot="1" x14ac:dyDescent="0.45">
      <c r="C39" s="374" t="s">
        <v>25</v>
      </c>
      <c r="D39" s="374"/>
      <c r="E39" s="374"/>
      <c r="F39" s="374"/>
      <c r="G39" s="374"/>
      <c r="H39" s="374"/>
      <c r="I39" s="374"/>
      <c r="J39" s="374"/>
      <c r="K39" s="374"/>
      <c r="L39" s="374"/>
      <c r="M39" s="346" t="str">
        <f>'４入力用シート（加算部分）'!F42</f>
        <v>不要</v>
      </c>
      <c r="N39" s="346"/>
      <c r="O39" s="346"/>
      <c r="P39" s="346"/>
      <c r="Q39" s="346"/>
      <c r="R39" s="346"/>
      <c r="S39" s="346"/>
      <c r="T39" s="347">
        <f>IF(M39="不要",0,IF(AU39&gt;0,AU39,'設定・基準額表等（こども家庭課専用）'!D26))</f>
        <v>0</v>
      </c>
      <c r="U39" s="347"/>
      <c r="V39" s="347"/>
      <c r="W39" s="347"/>
      <c r="X39" s="347"/>
      <c r="Y39" s="347"/>
      <c r="Z39" s="347"/>
      <c r="AA39" s="348" t="s">
        <v>20</v>
      </c>
      <c r="AB39" s="348"/>
      <c r="AC39" s="385" t="s">
        <v>520</v>
      </c>
      <c r="AD39" s="386"/>
      <c r="AE39" s="386"/>
      <c r="AF39" s="386"/>
      <c r="AG39" s="386"/>
      <c r="AH39" s="386"/>
      <c r="AI39" s="386"/>
      <c r="AJ39" s="386"/>
      <c r="AK39" s="386"/>
      <c r="AL39" s="386"/>
      <c r="AM39" s="386"/>
      <c r="AN39" s="386"/>
      <c r="AO39" s="288"/>
      <c r="AP39" s="288" t="s">
        <v>516</v>
      </c>
      <c r="AQ39" s="288"/>
      <c r="AR39" s="288"/>
      <c r="AS39" s="288"/>
      <c r="AT39" s="288"/>
      <c r="AU39" s="409"/>
      <c r="AV39" s="410"/>
      <c r="AW39" s="299" t="s">
        <v>20</v>
      </c>
      <c r="AX39" s="289"/>
      <c r="AY39" s="16"/>
    </row>
    <row r="40" spans="2:51" ht="21.95" customHeight="1" thickTop="1" thickBot="1" x14ac:dyDescent="0.45">
      <c r="C40" s="374" t="s">
        <v>24</v>
      </c>
      <c r="D40" s="374"/>
      <c r="E40" s="374"/>
      <c r="F40" s="374"/>
      <c r="G40" s="374"/>
      <c r="H40" s="374"/>
      <c r="I40" s="374"/>
      <c r="J40" s="374"/>
      <c r="K40" s="374"/>
      <c r="L40" s="374"/>
      <c r="M40" s="346" t="str">
        <f>'４入力用シート（加算部分）'!F33</f>
        <v>不要</v>
      </c>
      <c r="N40" s="346"/>
      <c r="O40" s="346"/>
      <c r="P40" s="346"/>
      <c r="Q40" s="346"/>
      <c r="R40" s="346"/>
      <c r="S40" s="346"/>
      <c r="T40" s="347">
        <f>IF(M40="不要",0,IF(AU41&gt;0,AU41,'設定・基準額表等（こども家庭課専用）'!D27))</f>
        <v>0</v>
      </c>
      <c r="U40" s="347"/>
      <c r="V40" s="347"/>
      <c r="W40" s="347"/>
      <c r="X40" s="347"/>
      <c r="Y40" s="347"/>
      <c r="Z40" s="347"/>
      <c r="AA40" s="348" t="s">
        <v>20</v>
      </c>
      <c r="AB40" s="348"/>
      <c r="AC40" s="23"/>
      <c r="AD40" s="22"/>
      <c r="AE40" s="22"/>
      <c r="AF40" s="22"/>
      <c r="AG40" s="22"/>
      <c r="AH40" s="22"/>
      <c r="AI40" s="22"/>
      <c r="AJ40" s="22"/>
      <c r="AK40" s="22"/>
      <c r="AL40" s="22"/>
      <c r="AM40" s="22"/>
      <c r="AN40" s="22"/>
      <c r="AO40" s="288"/>
      <c r="AP40" s="288" t="s">
        <v>535</v>
      </c>
      <c r="AQ40" s="288"/>
      <c r="AR40" s="288"/>
      <c r="AS40" s="288"/>
      <c r="AT40" s="288"/>
      <c r="AU40" s="291"/>
      <c r="AV40" s="291"/>
      <c r="AW40" s="289"/>
      <c r="AX40" s="289"/>
      <c r="AY40" s="16"/>
    </row>
    <row r="41" spans="2:51" ht="21.95" customHeight="1" thickTop="1" thickBot="1" x14ac:dyDescent="0.45">
      <c r="C41" s="349" t="s">
        <v>386</v>
      </c>
      <c r="D41" s="350"/>
      <c r="E41" s="350"/>
      <c r="F41" s="350"/>
      <c r="G41" s="350"/>
      <c r="H41" s="350"/>
      <c r="I41" s="350"/>
      <c r="J41" s="350"/>
      <c r="K41" s="350"/>
      <c r="L41" s="350"/>
      <c r="M41" s="346" t="str">
        <f>'４入力用シート（加算部分）'!F54</f>
        <v>不要</v>
      </c>
      <c r="N41" s="346"/>
      <c r="O41" s="346"/>
      <c r="P41" s="346"/>
      <c r="Q41" s="346"/>
      <c r="R41" s="346"/>
      <c r="S41" s="346"/>
      <c r="T41" s="347">
        <f>IF(M41="不要",0,'４入力用シート（加算部分）'!H56)</f>
        <v>0</v>
      </c>
      <c r="U41" s="347"/>
      <c r="V41" s="347"/>
      <c r="W41" s="347"/>
      <c r="X41" s="347"/>
      <c r="Y41" s="347"/>
      <c r="Z41" s="347"/>
      <c r="AA41" s="348" t="s">
        <v>20</v>
      </c>
      <c r="AB41" s="348"/>
      <c r="AC41" s="23"/>
      <c r="AD41" s="22"/>
      <c r="AE41" s="22"/>
      <c r="AF41" s="22"/>
      <c r="AG41" s="22"/>
      <c r="AH41" s="22"/>
      <c r="AI41" s="22"/>
      <c r="AJ41" s="22"/>
      <c r="AK41" s="22"/>
      <c r="AL41" s="22"/>
      <c r="AM41" s="22"/>
      <c r="AN41" s="22"/>
      <c r="AO41" s="288"/>
      <c r="AP41" s="288" t="s">
        <v>516</v>
      </c>
      <c r="AQ41" s="288"/>
      <c r="AR41" s="288"/>
      <c r="AS41" s="288"/>
      <c r="AT41" s="288"/>
      <c r="AU41" s="409"/>
      <c r="AV41" s="410"/>
      <c r="AW41" s="299" t="s">
        <v>20</v>
      </c>
      <c r="AX41" s="289"/>
      <c r="AY41" s="16"/>
    </row>
    <row r="42" spans="2:51" ht="21.95" customHeight="1" thickTop="1" x14ac:dyDescent="0.4">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1"/>
      <c r="AQ42" s="21"/>
      <c r="AR42" s="21"/>
      <c r="AS42" s="21"/>
      <c r="AT42" s="21"/>
      <c r="AU42" s="21"/>
      <c r="AV42" s="21"/>
      <c r="AW42" s="16"/>
      <c r="AX42" s="16"/>
      <c r="AY42" s="16"/>
    </row>
    <row r="43" spans="2:51" ht="21.95" customHeight="1" x14ac:dyDescent="0.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21"/>
      <c r="AQ43" s="21"/>
      <c r="AR43" s="21"/>
      <c r="AS43" s="21"/>
      <c r="AT43" s="21"/>
      <c r="AU43" s="21"/>
      <c r="AV43" s="21"/>
      <c r="AW43" s="20"/>
      <c r="AX43" s="16"/>
      <c r="AY43" s="16"/>
    </row>
    <row r="44" spans="2:51" ht="21.95" customHeight="1" x14ac:dyDescent="0.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7"/>
      <c r="AP44" s="17"/>
      <c r="AQ44" s="17"/>
      <c r="AR44" s="17"/>
      <c r="AS44" s="17"/>
      <c r="AT44" s="17"/>
      <c r="AU44" s="17"/>
      <c r="AV44" s="17"/>
      <c r="AW44" s="16"/>
      <c r="AX44" s="16"/>
      <c r="AY44" s="16"/>
    </row>
    <row r="45" spans="2:51" ht="21.95" customHeight="1" x14ac:dyDescent="0.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7"/>
      <c r="AP45" s="17"/>
      <c r="AQ45" s="17"/>
      <c r="AR45" s="17"/>
      <c r="AS45" s="17"/>
      <c r="AT45" s="17"/>
      <c r="AU45" s="17"/>
      <c r="AV45" s="17"/>
      <c r="AW45" s="16"/>
      <c r="AX45" s="16"/>
      <c r="AY45" s="19"/>
    </row>
    <row r="46" spans="2:51" ht="21.95" customHeight="1" x14ac:dyDescent="0.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7"/>
      <c r="AP46" s="17"/>
      <c r="AQ46" s="17"/>
      <c r="AR46" s="17"/>
      <c r="AS46" s="17"/>
      <c r="AT46" s="17"/>
      <c r="AU46" s="17"/>
      <c r="AV46" s="17"/>
      <c r="AW46" s="16"/>
      <c r="AX46" s="16"/>
      <c r="AY46" s="16"/>
    </row>
    <row r="47" spans="2:51" ht="21.95" customHeight="1" x14ac:dyDescent="0.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7"/>
      <c r="AP47" s="17"/>
      <c r="AQ47" s="17"/>
      <c r="AR47" s="17"/>
      <c r="AS47" s="17"/>
      <c r="AT47" s="17"/>
      <c r="AU47" s="17"/>
      <c r="AV47" s="17"/>
      <c r="AW47" s="16"/>
      <c r="AX47" s="16"/>
      <c r="AY47" s="16"/>
    </row>
    <row r="48" spans="2:51" ht="21.95" customHeight="1" x14ac:dyDescent="0.4">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7"/>
      <c r="AP48" s="17"/>
      <c r="AQ48" s="17"/>
      <c r="AR48" s="17"/>
      <c r="AS48" s="17"/>
      <c r="AT48" s="17"/>
      <c r="AU48" s="17"/>
      <c r="AV48" s="17"/>
      <c r="AW48" s="16"/>
      <c r="AX48" s="16"/>
      <c r="AY48" s="16"/>
    </row>
    <row r="49" spans="2:51" ht="21.95" customHeight="1" x14ac:dyDescent="0.4">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7"/>
      <c r="AY49" s="16"/>
    </row>
    <row r="62" spans="2:51" ht="21.95" customHeight="1" x14ac:dyDescent="0.4">
      <c r="AU62" s="12"/>
      <c r="AV62" s="12"/>
    </row>
    <row r="63" spans="2:51" ht="21.95" customHeight="1" x14ac:dyDescent="0.4">
      <c r="AP63" s="12"/>
      <c r="AQ63" s="12"/>
      <c r="AR63" s="12"/>
      <c r="AS63" s="12"/>
      <c r="AT63" s="12"/>
      <c r="AU63" s="12"/>
      <c r="AV63" s="12"/>
    </row>
    <row r="64" spans="2:51" ht="21.95" customHeight="1" x14ac:dyDescent="0.4">
      <c r="AO64" s="12"/>
      <c r="AP64" s="12"/>
      <c r="AQ64" s="12"/>
      <c r="AR64" s="12"/>
      <c r="AS64" s="12"/>
      <c r="AT64" s="12"/>
    </row>
    <row r="65" spans="41:41" ht="21.95" customHeight="1" x14ac:dyDescent="0.4">
      <c r="AO65" s="12"/>
    </row>
  </sheetData>
  <mergeCells count="158">
    <mergeCell ref="AU39:AV39"/>
    <mergeCell ref="AU41:AV41"/>
    <mergeCell ref="C17:D17"/>
    <mergeCell ref="C14:J14"/>
    <mergeCell ref="C15:J15"/>
    <mergeCell ref="C16:J16"/>
    <mergeCell ref="P15:Q15"/>
    <mergeCell ref="K14:L14"/>
    <mergeCell ref="C22:S22"/>
    <mergeCell ref="C38:L38"/>
    <mergeCell ref="M37:S37"/>
    <mergeCell ref="M38:S38"/>
    <mergeCell ref="H29:I29"/>
    <mergeCell ref="M33:O33"/>
    <mergeCell ref="C36:L36"/>
    <mergeCell ref="M36:S36"/>
    <mergeCell ref="L25:AG25"/>
    <mergeCell ref="J28:S28"/>
    <mergeCell ref="C37:L37"/>
    <mergeCell ref="J29:S29"/>
    <mergeCell ref="H30:I30"/>
    <mergeCell ref="P33:Q33"/>
    <mergeCell ref="C35:L35"/>
    <mergeCell ref="M35:S35"/>
    <mergeCell ref="C25:I25"/>
    <mergeCell ref="J25:K25"/>
    <mergeCell ref="J30:S30"/>
    <mergeCell ref="AD23:AG23"/>
    <mergeCell ref="V28:AE28"/>
    <mergeCell ref="T33:Z33"/>
    <mergeCell ref="AA33:AB33"/>
    <mergeCell ref="T28:U28"/>
    <mergeCell ref="T30:U30"/>
    <mergeCell ref="H28:I28"/>
    <mergeCell ref="C27:I27"/>
    <mergeCell ref="J33:L33"/>
    <mergeCell ref="C23:S23"/>
    <mergeCell ref="C24:S24"/>
    <mergeCell ref="AF3:AN3"/>
    <mergeCell ref="X3:AE3"/>
    <mergeCell ref="AI7:AK7"/>
    <mergeCell ref="AI14:AM15"/>
    <mergeCell ref="AF14:AH14"/>
    <mergeCell ref="AI6:AM6"/>
    <mergeCell ref="R13:S13"/>
    <mergeCell ref="U13:V13"/>
    <mergeCell ref="R14:S14"/>
    <mergeCell ref="U14:V14"/>
    <mergeCell ref="AL7:AM7"/>
    <mergeCell ref="AE7:AH7"/>
    <mergeCell ref="S8:V8"/>
    <mergeCell ref="B11:Z11"/>
    <mergeCell ref="AE8:AH8"/>
    <mergeCell ref="AI12:AM12"/>
    <mergeCell ref="W12:AH12"/>
    <mergeCell ref="AA6:AD6"/>
    <mergeCell ref="W6:Z6"/>
    <mergeCell ref="S6:V6"/>
    <mergeCell ref="AA7:AD7"/>
    <mergeCell ref="AE6:AH6"/>
    <mergeCell ref="O6:R6"/>
    <mergeCell ref="W8:Z8"/>
    <mergeCell ref="C9:M9"/>
    <mergeCell ref="O9:P9"/>
    <mergeCell ref="K8:N8"/>
    <mergeCell ref="O8:R8"/>
    <mergeCell ref="AI8:AK8"/>
    <mergeCell ref="N14:O14"/>
    <mergeCell ref="K13:L13"/>
    <mergeCell ref="P13:Q13"/>
    <mergeCell ref="W13:Z13"/>
    <mergeCell ref="AA13:AE13"/>
    <mergeCell ref="AA14:AE14"/>
    <mergeCell ref="AF13:AH13"/>
    <mergeCell ref="AA23:AB23"/>
    <mergeCell ref="AM23:AN23"/>
    <mergeCell ref="AF29:AH29"/>
    <mergeCell ref="AF30:AH30"/>
    <mergeCell ref="AA22:AB22"/>
    <mergeCell ref="T23:Z23"/>
    <mergeCell ref="T29:U29"/>
    <mergeCell ref="AF16:AH16"/>
    <mergeCell ref="AL8:AM8"/>
    <mergeCell ref="AA15:AE15"/>
    <mergeCell ref="AA8:AD8"/>
    <mergeCell ref="AF15:AH15"/>
    <mergeCell ref="N16:O16"/>
    <mergeCell ref="P16:Q16"/>
    <mergeCell ref="C39:L39"/>
    <mergeCell ref="M39:S39"/>
    <mergeCell ref="T39:Z39"/>
    <mergeCell ref="AA39:AB39"/>
    <mergeCell ref="AC39:AN39"/>
    <mergeCell ref="C40:L40"/>
    <mergeCell ref="AA35:AB35"/>
    <mergeCell ref="T36:Z36"/>
    <mergeCell ref="AA36:AB36"/>
    <mergeCell ref="AC35:AN36"/>
    <mergeCell ref="AC38:AN38"/>
    <mergeCell ref="T37:Z37"/>
    <mergeCell ref="AA37:AB37"/>
    <mergeCell ref="T38:Z38"/>
    <mergeCell ref="AA38:AB38"/>
    <mergeCell ref="AC37:AN37"/>
    <mergeCell ref="T35:Z35"/>
    <mergeCell ref="AL16:AM16"/>
    <mergeCell ref="AJ28:AN30"/>
    <mergeCell ref="AF28:AH28"/>
    <mergeCell ref="T26:Z26"/>
    <mergeCell ref="AA26:AB26"/>
    <mergeCell ref="AK1:AN1"/>
    <mergeCell ref="AG1:AJ1"/>
    <mergeCell ref="AC2:AN2"/>
    <mergeCell ref="X2:AB2"/>
    <mergeCell ref="C6:J6"/>
    <mergeCell ref="B5:M5"/>
    <mergeCell ref="C8:J8"/>
    <mergeCell ref="C7:J7"/>
    <mergeCell ref="AM33:AN33"/>
    <mergeCell ref="C21:M21"/>
    <mergeCell ref="AA16:AE16"/>
    <mergeCell ref="R16:S16"/>
    <mergeCell ref="R15:S15"/>
    <mergeCell ref="U16:V16"/>
    <mergeCell ref="W16:Z16"/>
    <mergeCell ref="T18:AN19"/>
    <mergeCell ref="V29:AE29"/>
    <mergeCell ref="V30:AE30"/>
    <mergeCell ref="AL5:AM5"/>
    <mergeCell ref="K6:N6"/>
    <mergeCell ref="K7:N7"/>
    <mergeCell ref="O7:R7"/>
    <mergeCell ref="S7:V7"/>
    <mergeCell ref="W7:Z7"/>
    <mergeCell ref="M41:S41"/>
    <mergeCell ref="T41:Z41"/>
    <mergeCell ref="AA41:AB41"/>
    <mergeCell ref="C41:L41"/>
    <mergeCell ref="C4:E4"/>
    <mergeCell ref="G4:I4"/>
    <mergeCell ref="B18:H18"/>
    <mergeCell ref="AA40:AB40"/>
    <mergeCell ref="T40:Z40"/>
    <mergeCell ref="M40:S40"/>
    <mergeCell ref="C13:J13"/>
    <mergeCell ref="T22:Z22"/>
    <mergeCell ref="J18:P19"/>
    <mergeCell ref="Q18:R19"/>
    <mergeCell ref="K16:L16"/>
    <mergeCell ref="U15:V15"/>
    <mergeCell ref="W14:Z14"/>
    <mergeCell ref="K15:L15"/>
    <mergeCell ref="N15:O15"/>
    <mergeCell ref="P14:Q14"/>
    <mergeCell ref="W15:Z15"/>
    <mergeCell ref="N13:O13"/>
    <mergeCell ref="C12:J12"/>
    <mergeCell ref="K12:V12"/>
  </mergeCells>
  <phoneticPr fontId="4"/>
  <conditionalFormatting sqref="U34:Z34">
    <cfRule type="cellIs" dxfId="2" priority="3" stopIfTrue="1" operator="equal">
      <formula>0</formula>
    </cfRule>
  </conditionalFormatting>
  <conditionalFormatting sqref="T34">
    <cfRule type="cellIs" dxfId="1" priority="2" stopIfTrue="1" operator="equal">
      <formula>0</formula>
    </cfRule>
  </conditionalFormatting>
  <conditionalFormatting sqref="X32">
    <cfRule type="cellIs" dxfId="0" priority="1" stopIfTrue="1" operator="equal">
      <formula>0</formula>
    </cfRule>
  </conditionalFormatting>
  <dataValidations count="1">
    <dataValidation allowBlank="1" showInputMessage="1" sqref="K13:L16 N13:O16 R13:S16 U13:V16"/>
  </dataValidations>
  <pageMargins left="0.39370078740157483" right="0.35433070866141736" top="0.35433070866141736" bottom="0.27559055118110237" header="0.51181102362204722" footer="0.51181102362204722"/>
  <pageSetup paperSize="9" scale="87" orientation="portrait" r:id="rId1"/>
  <headerFooter alignWithMargins="0">
    <oddHeader>&amp;L【様式２】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★はじめに★</vt:lpstr>
      <vt:lpstr>１入力用シート（クラブの基本部分）</vt:lpstr>
      <vt:lpstr>２入力用シート（待機児童も含めた児童情報）</vt:lpstr>
      <vt:lpstr>３入力用シート（支援員等スタッフ体制）</vt:lpstr>
      <vt:lpstr>４入力用シート（加算部分）</vt:lpstr>
      <vt:lpstr>★入力チェック★</vt:lpstr>
      <vt:lpstr>〇エクセルデータへのパスワードのかけ方〇</vt:lpstr>
      <vt:lpstr>【様式１】R6事業計画書</vt:lpstr>
      <vt:lpstr>【様式２】R6委託料算出表（入力用）</vt:lpstr>
      <vt:lpstr>【様式３】R6年度　事業概要</vt:lpstr>
      <vt:lpstr>設定・基準額表等（こども家庭課専用）</vt:lpstr>
      <vt:lpstr>集計用（児童育成係専用）</vt:lpstr>
      <vt:lpstr>【様式１】R6事業計画書!Print_Area</vt:lpstr>
      <vt:lpstr>'【様式２】R6委託料算出表（入力用）'!Print_Area</vt:lpstr>
      <vt:lpstr>'【様式３】R6年度　事業概要'!Print_Area</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2024-03-05T06:27:12Z</dcterms:modified>
</cp:coreProperties>
</file>