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5240" windowHeight="12270"/>
  </bookViews>
  <sheets>
    <sheet name="排水流量計算書" sheetId="6" r:id="rId1"/>
    <sheet name="排水流量計算書（解説）" sheetId="7" r:id="rId2"/>
    <sheet name="参考図" sheetId="5" r:id="rId3"/>
  </sheets>
  <definedNames>
    <definedName name="_xlnm.Print_Area" localSheetId="0">排水流量計算書!$A$1:$R$211</definedName>
    <definedName name="_xlnm.Print_Area" localSheetId="1">'排水流量計算書（解説）'!$A$1:$R$111</definedName>
    <definedName name="_xlnm.Print_Titles" localSheetId="0">排水流量計算書!$1:$1</definedName>
    <definedName name="_xlnm.Print_Titles" localSheetId="1">'排水流量計算書（解説）'!$1:$1</definedName>
  </definedNames>
  <calcPr calcId="144525" iterateCount="1000" iterateDelta="1E-4"/>
</workbook>
</file>

<file path=xl/calcChain.xml><?xml version="1.0" encoding="utf-8"?>
<calcChain xmlns="http://schemas.openxmlformats.org/spreadsheetml/2006/main">
  <c r="P202" i="6" l="1"/>
  <c r="P192" i="6"/>
  <c r="P182" i="6"/>
  <c r="P172" i="6"/>
  <c r="P162" i="6"/>
  <c r="P152" i="6"/>
  <c r="P142" i="6"/>
  <c r="P132" i="6"/>
  <c r="P122" i="6"/>
  <c r="P112" i="6"/>
  <c r="P102" i="6"/>
  <c r="P92" i="6"/>
  <c r="P82" i="6"/>
  <c r="P72" i="6"/>
  <c r="P62" i="6"/>
  <c r="P52" i="6"/>
  <c r="P42" i="6"/>
  <c r="P32" i="6"/>
  <c r="P22" i="6"/>
  <c r="P12" i="6"/>
  <c r="P106" i="7"/>
  <c r="P96" i="7"/>
  <c r="P86" i="7"/>
  <c r="P76" i="7"/>
  <c r="P66" i="7"/>
  <c r="P56" i="7"/>
  <c r="P46" i="7"/>
  <c r="P16" i="7"/>
  <c r="P6" i="7"/>
  <c r="P102" i="7"/>
  <c r="P52" i="7"/>
  <c r="P42" i="7"/>
  <c r="P12" i="7"/>
  <c r="P2" i="7"/>
  <c r="AN8" i="7"/>
  <c r="V8" i="7"/>
  <c r="U8" i="7"/>
  <c r="U208" i="6"/>
  <c r="U198" i="6"/>
  <c r="U188" i="6"/>
  <c r="U178" i="6"/>
  <c r="U168" i="6"/>
  <c r="U158" i="6"/>
  <c r="U148" i="6"/>
  <c r="U138" i="6"/>
  <c r="U128" i="6"/>
  <c r="U118" i="6"/>
  <c r="U108" i="6"/>
  <c r="U98" i="6"/>
  <c r="U88" i="6"/>
  <c r="U78" i="6"/>
  <c r="U68" i="6"/>
  <c r="U58" i="6"/>
  <c r="U48" i="6"/>
  <c r="U38" i="6"/>
  <c r="U28" i="6"/>
  <c r="U18" i="6"/>
  <c r="H110" i="7" l="1"/>
  <c r="D110" i="7"/>
  <c r="E109" i="7"/>
  <c r="E108" i="7"/>
  <c r="E107" i="7"/>
  <c r="D106" i="7"/>
  <c r="E105" i="7"/>
  <c r="E104" i="7"/>
  <c r="E103" i="7"/>
  <c r="J102" i="7"/>
  <c r="E102" i="7"/>
  <c r="H100" i="7"/>
  <c r="E99" i="7"/>
  <c r="D96" i="7"/>
  <c r="E95" i="7"/>
  <c r="E94" i="7"/>
  <c r="E93" i="7"/>
  <c r="J92" i="7"/>
  <c r="E92" i="7"/>
  <c r="H90" i="7"/>
  <c r="E89" i="7"/>
  <c r="D86" i="7"/>
  <c r="E85" i="7"/>
  <c r="E84" i="7"/>
  <c r="E83" i="7"/>
  <c r="J82" i="7"/>
  <c r="U82" i="7" s="1"/>
  <c r="E82" i="7"/>
  <c r="H80" i="7"/>
  <c r="E79" i="7"/>
  <c r="E78" i="7"/>
  <c r="D76" i="7"/>
  <c r="E75" i="7"/>
  <c r="E74" i="7"/>
  <c r="E73" i="7"/>
  <c r="J72" i="7"/>
  <c r="E72" i="7"/>
  <c r="H70" i="7"/>
  <c r="E69" i="7"/>
  <c r="E68" i="7"/>
  <c r="D66" i="7"/>
  <c r="E65" i="7"/>
  <c r="E64" i="7"/>
  <c r="E63" i="7"/>
  <c r="J62" i="7"/>
  <c r="E62" i="7"/>
  <c r="H60" i="7"/>
  <c r="D60" i="7"/>
  <c r="E59" i="7"/>
  <c r="E58" i="7"/>
  <c r="E57" i="7"/>
  <c r="D56" i="7"/>
  <c r="E55" i="7"/>
  <c r="E54" i="7"/>
  <c r="E53" i="7"/>
  <c r="J52" i="7"/>
  <c r="E52" i="7"/>
  <c r="H50" i="7"/>
  <c r="D50" i="7"/>
  <c r="E49" i="7"/>
  <c r="E48" i="7"/>
  <c r="E47" i="7"/>
  <c r="D46" i="7"/>
  <c r="E45" i="7"/>
  <c r="E44" i="7"/>
  <c r="E43" i="7"/>
  <c r="J42" i="7"/>
  <c r="E42" i="7"/>
  <c r="H40" i="7"/>
  <c r="E39" i="7"/>
  <c r="D36" i="7"/>
  <c r="E35" i="7"/>
  <c r="E34" i="7"/>
  <c r="E33" i="7"/>
  <c r="J32" i="7"/>
  <c r="U32" i="7" s="1"/>
  <c r="E32" i="7"/>
  <c r="E36" i="7" s="1"/>
  <c r="F36" i="7" s="1"/>
  <c r="H30" i="7"/>
  <c r="E29" i="7"/>
  <c r="D26" i="7"/>
  <c r="E25" i="7"/>
  <c r="E24" i="7"/>
  <c r="E23" i="7"/>
  <c r="J22" i="7"/>
  <c r="J26" i="7" s="1"/>
  <c r="E22" i="7"/>
  <c r="H20" i="7"/>
  <c r="D20" i="7"/>
  <c r="E19" i="7"/>
  <c r="E18" i="7"/>
  <c r="E17" i="7"/>
  <c r="E20" i="7" s="1"/>
  <c r="F20" i="7" s="1"/>
  <c r="D16" i="7"/>
  <c r="E15" i="7"/>
  <c r="E14" i="7"/>
  <c r="E13" i="7"/>
  <c r="J12" i="7"/>
  <c r="E12" i="7"/>
  <c r="H10" i="7"/>
  <c r="D10" i="7"/>
  <c r="E9" i="7"/>
  <c r="E8" i="7"/>
  <c r="E7" i="7"/>
  <c r="D6" i="7"/>
  <c r="D11" i="7" s="1"/>
  <c r="D97" i="7" s="1"/>
  <c r="E97" i="7" s="1"/>
  <c r="E5" i="7"/>
  <c r="E4" i="7"/>
  <c r="E3" i="7"/>
  <c r="J2" i="7"/>
  <c r="E2" i="7"/>
  <c r="E10" i="7" l="1"/>
  <c r="J104" i="7"/>
  <c r="J66" i="7"/>
  <c r="J44" i="7"/>
  <c r="J36" i="7"/>
  <c r="J34" i="7"/>
  <c r="E110" i="7"/>
  <c r="F110" i="7" s="1"/>
  <c r="D111" i="7"/>
  <c r="D98" i="7" s="1"/>
  <c r="D100" i="7" s="1"/>
  <c r="D101" i="7" s="1"/>
  <c r="D88" i="7" s="1"/>
  <c r="E86" i="7"/>
  <c r="F86" i="7" s="1"/>
  <c r="E76" i="7"/>
  <c r="F76" i="7" s="1"/>
  <c r="J64" i="7"/>
  <c r="E56" i="7"/>
  <c r="F56" i="7" s="1"/>
  <c r="E60" i="7"/>
  <c r="D51" i="7"/>
  <c r="D28" i="7" s="1"/>
  <c r="E28" i="7" s="1"/>
  <c r="J46" i="7"/>
  <c r="U42" i="7"/>
  <c r="U44" i="7" s="1"/>
  <c r="E46" i="7"/>
  <c r="F46" i="7" s="1"/>
  <c r="U102" i="7"/>
  <c r="U104" i="7" s="1"/>
  <c r="J106" i="7"/>
  <c r="J84" i="7"/>
  <c r="J86" i="7"/>
  <c r="E96" i="7"/>
  <c r="F96" i="7" s="1"/>
  <c r="U62" i="7"/>
  <c r="U64" i="7" s="1"/>
  <c r="E66" i="7"/>
  <c r="F66" i="7" s="1"/>
  <c r="E50" i="7"/>
  <c r="F50" i="7" s="1"/>
  <c r="E26" i="7"/>
  <c r="F26" i="7" s="1"/>
  <c r="J24" i="7"/>
  <c r="J28" i="7" s="1"/>
  <c r="J30" i="7" s="1"/>
  <c r="K22" i="7" s="1"/>
  <c r="E16" i="7"/>
  <c r="J6" i="7"/>
  <c r="J4" i="7"/>
  <c r="J8" i="7" s="1"/>
  <c r="U2" i="7"/>
  <c r="U4" i="7" s="1"/>
  <c r="F10" i="7"/>
  <c r="J16" i="7"/>
  <c r="U12" i="7"/>
  <c r="J14" i="7"/>
  <c r="E6" i="7"/>
  <c r="F6" i="7" s="1"/>
  <c r="D21" i="7"/>
  <c r="D27" i="7" s="1"/>
  <c r="J56" i="7"/>
  <c r="U52" i="7"/>
  <c r="J54" i="7"/>
  <c r="U34" i="7"/>
  <c r="J96" i="7"/>
  <c r="U92" i="7"/>
  <c r="J94" i="7"/>
  <c r="U22" i="7"/>
  <c r="U33" i="7"/>
  <c r="D61" i="7"/>
  <c r="D67" i="7" s="1"/>
  <c r="E106" i="7"/>
  <c r="F106" i="7" s="1"/>
  <c r="J76" i="7"/>
  <c r="U72" i="7"/>
  <c r="J74" i="7"/>
  <c r="U83" i="7"/>
  <c r="U84" i="7"/>
  <c r="H210" i="6"/>
  <c r="E210" i="6"/>
  <c r="D210" i="6"/>
  <c r="E209" i="6"/>
  <c r="E208" i="6"/>
  <c r="E207" i="6"/>
  <c r="D206" i="6"/>
  <c r="E205" i="6"/>
  <c r="J204" i="6"/>
  <c r="E204" i="6"/>
  <c r="E203" i="6"/>
  <c r="J202" i="6"/>
  <c r="J206" i="6" s="1"/>
  <c r="J208" i="6" s="1"/>
  <c r="J210" i="6" s="1"/>
  <c r="E202" i="6"/>
  <c r="E206" i="6" s="1"/>
  <c r="F206" i="6" s="1"/>
  <c r="H200" i="6"/>
  <c r="D200" i="6"/>
  <c r="E199" i="6"/>
  <c r="E198" i="6"/>
  <c r="E197" i="6"/>
  <c r="E200" i="6" s="1"/>
  <c r="J196" i="6"/>
  <c r="D196" i="6"/>
  <c r="D201" i="6" s="1"/>
  <c r="E195" i="6"/>
  <c r="J194" i="6"/>
  <c r="E194" i="6"/>
  <c r="E193" i="6"/>
  <c r="U192" i="6"/>
  <c r="J192" i="6"/>
  <c r="E192" i="6"/>
  <c r="E196" i="6" s="1"/>
  <c r="F196" i="6" s="1"/>
  <c r="H190" i="6"/>
  <c r="E190" i="6"/>
  <c r="D190" i="6"/>
  <c r="E189" i="6"/>
  <c r="E188" i="6"/>
  <c r="E187" i="6"/>
  <c r="D186" i="6"/>
  <c r="E185" i="6"/>
  <c r="J184" i="6"/>
  <c r="E184" i="6"/>
  <c r="E183" i="6"/>
  <c r="J182" i="6"/>
  <c r="J186" i="6" s="1"/>
  <c r="J188" i="6" s="1"/>
  <c r="J190" i="6" s="1"/>
  <c r="E182" i="6"/>
  <c r="E186" i="6" s="1"/>
  <c r="F186" i="6" s="1"/>
  <c r="H180" i="6"/>
  <c r="E180" i="6"/>
  <c r="D180" i="6"/>
  <c r="D181" i="6" s="1"/>
  <c r="E179" i="6"/>
  <c r="E178" i="6"/>
  <c r="E177" i="6"/>
  <c r="D176" i="6"/>
  <c r="E175" i="6"/>
  <c r="J174" i="6"/>
  <c r="E174" i="6"/>
  <c r="E173" i="6"/>
  <c r="J172" i="6"/>
  <c r="J176" i="6" s="1"/>
  <c r="J178" i="6" s="1"/>
  <c r="J180" i="6" s="1"/>
  <c r="E172" i="6"/>
  <c r="E176" i="6" s="1"/>
  <c r="F176" i="6" s="1"/>
  <c r="H170" i="6"/>
  <c r="E170" i="6"/>
  <c r="D170" i="6"/>
  <c r="D171" i="6" s="1"/>
  <c r="E169" i="6"/>
  <c r="E168" i="6"/>
  <c r="E167" i="6"/>
  <c r="D166" i="6"/>
  <c r="E165" i="6"/>
  <c r="J164" i="6"/>
  <c r="E164" i="6"/>
  <c r="E163" i="6"/>
  <c r="J162" i="6"/>
  <c r="J166" i="6" s="1"/>
  <c r="J168" i="6" s="1"/>
  <c r="J170" i="6" s="1"/>
  <c r="K162" i="6" s="1"/>
  <c r="E162" i="6"/>
  <c r="E166" i="6" s="1"/>
  <c r="F166" i="6" s="1"/>
  <c r="H160" i="6"/>
  <c r="E160" i="6"/>
  <c r="D160" i="6"/>
  <c r="E159" i="6"/>
  <c r="E158" i="6"/>
  <c r="E157" i="6"/>
  <c r="D156" i="6"/>
  <c r="E155" i="6"/>
  <c r="J154" i="6"/>
  <c r="E154" i="6"/>
  <c r="E153" i="6"/>
  <c r="J152" i="6"/>
  <c r="J156" i="6" s="1"/>
  <c r="J158" i="6" s="1"/>
  <c r="J160" i="6" s="1"/>
  <c r="E152" i="6"/>
  <c r="E156" i="6" s="1"/>
  <c r="F156" i="6" s="1"/>
  <c r="H150" i="6"/>
  <c r="E150" i="6"/>
  <c r="D150" i="6"/>
  <c r="E149" i="6"/>
  <c r="E148" i="6"/>
  <c r="E147" i="6"/>
  <c r="D146" i="6"/>
  <c r="D151" i="6" s="1"/>
  <c r="E145" i="6"/>
  <c r="J144" i="6"/>
  <c r="E144" i="6"/>
  <c r="E143" i="6"/>
  <c r="U142" i="6"/>
  <c r="U143" i="6" s="1"/>
  <c r="J142" i="6"/>
  <c r="J146" i="6" s="1"/>
  <c r="J148" i="6" s="1"/>
  <c r="J150" i="6" s="1"/>
  <c r="E142" i="6"/>
  <c r="E146" i="6" s="1"/>
  <c r="F146" i="6" s="1"/>
  <c r="H140" i="6"/>
  <c r="E140" i="6"/>
  <c r="D140" i="6"/>
  <c r="E139" i="6"/>
  <c r="E138" i="6"/>
  <c r="E137" i="6"/>
  <c r="D136" i="6"/>
  <c r="E135" i="6"/>
  <c r="J134" i="6"/>
  <c r="E134" i="6"/>
  <c r="E133" i="6"/>
  <c r="J132" i="6"/>
  <c r="J136" i="6" s="1"/>
  <c r="E132" i="6"/>
  <c r="E136" i="6" s="1"/>
  <c r="F136" i="6" s="1"/>
  <c r="H130" i="6"/>
  <c r="E130" i="6"/>
  <c r="D130" i="6"/>
  <c r="E129" i="6"/>
  <c r="E128" i="6"/>
  <c r="E127" i="6"/>
  <c r="D126" i="6"/>
  <c r="E125" i="6"/>
  <c r="J124" i="6"/>
  <c r="E124" i="6"/>
  <c r="E123" i="6"/>
  <c r="J122" i="6"/>
  <c r="J126" i="6" s="1"/>
  <c r="J128" i="6" s="1"/>
  <c r="J130" i="6" s="1"/>
  <c r="E122" i="6"/>
  <c r="E126" i="6" s="1"/>
  <c r="F126" i="6" s="1"/>
  <c r="H120" i="6"/>
  <c r="E120" i="6"/>
  <c r="D120" i="6"/>
  <c r="D121" i="6" s="1"/>
  <c r="E119" i="6"/>
  <c r="E118" i="6"/>
  <c r="E117" i="6"/>
  <c r="E116" i="6"/>
  <c r="F116" i="6" s="1"/>
  <c r="D116" i="6"/>
  <c r="E115" i="6"/>
  <c r="J114" i="6"/>
  <c r="E114" i="6"/>
  <c r="E113" i="6"/>
  <c r="K112" i="6"/>
  <c r="J112" i="6"/>
  <c r="J116" i="6" s="1"/>
  <c r="J118" i="6" s="1"/>
  <c r="J120" i="6" s="1"/>
  <c r="E112" i="6"/>
  <c r="H110" i="6"/>
  <c r="E110" i="6"/>
  <c r="D110" i="6"/>
  <c r="D111" i="6" s="1"/>
  <c r="E109" i="6"/>
  <c r="E108" i="6"/>
  <c r="E107" i="6"/>
  <c r="D106" i="6"/>
  <c r="E105" i="6"/>
  <c r="J104" i="6"/>
  <c r="E104" i="6"/>
  <c r="E103" i="6"/>
  <c r="J102" i="6"/>
  <c r="J106" i="6" s="1"/>
  <c r="E102" i="6"/>
  <c r="E106" i="6" s="1"/>
  <c r="F106" i="6" s="1"/>
  <c r="H100" i="6"/>
  <c r="E100" i="6"/>
  <c r="D100" i="6"/>
  <c r="E99" i="6"/>
  <c r="E98" i="6"/>
  <c r="E97" i="6"/>
  <c r="D96" i="6"/>
  <c r="E95" i="6"/>
  <c r="J94" i="6"/>
  <c r="E94" i="6"/>
  <c r="E93" i="6"/>
  <c r="J92" i="6"/>
  <c r="J96" i="6" s="1"/>
  <c r="E92" i="6"/>
  <c r="E96" i="6" s="1"/>
  <c r="F96" i="6" s="1"/>
  <c r="D91" i="6"/>
  <c r="H90" i="6"/>
  <c r="D90" i="6"/>
  <c r="E89" i="6"/>
  <c r="E88" i="6"/>
  <c r="E87" i="6"/>
  <c r="E90" i="6" s="1"/>
  <c r="J86" i="6"/>
  <c r="D86" i="6"/>
  <c r="E85" i="6"/>
  <c r="J84" i="6"/>
  <c r="E84" i="6"/>
  <c r="E83" i="6"/>
  <c r="U82" i="6"/>
  <c r="J82" i="6"/>
  <c r="E82" i="6"/>
  <c r="E86" i="6" s="1"/>
  <c r="F86" i="6" s="1"/>
  <c r="H80" i="6"/>
  <c r="E80" i="6"/>
  <c r="D80" i="6"/>
  <c r="E79" i="6"/>
  <c r="E78" i="6"/>
  <c r="E77" i="6"/>
  <c r="D76" i="6"/>
  <c r="E75" i="6"/>
  <c r="J74" i="6"/>
  <c r="E74" i="6"/>
  <c r="E73" i="6"/>
  <c r="J72" i="6"/>
  <c r="J76" i="6" s="1"/>
  <c r="E72" i="6"/>
  <c r="E76" i="6" s="1"/>
  <c r="F76" i="6" s="1"/>
  <c r="D71" i="6"/>
  <c r="H70" i="6"/>
  <c r="D70" i="6"/>
  <c r="E69" i="6"/>
  <c r="E68" i="6"/>
  <c r="E67" i="6"/>
  <c r="E70" i="6" s="1"/>
  <c r="E71" i="6" s="1"/>
  <c r="J66" i="6"/>
  <c r="D66" i="6"/>
  <c r="E65" i="6"/>
  <c r="E64" i="6"/>
  <c r="E63" i="6"/>
  <c r="U62" i="6"/>
  <c r="J62" i="6"/>
  <c r="J64" i="6" s="1"/>
  <c r="E62" i="6"/>
  <c r="E66" i="6" s="1"/>
  <c r="F66" i="6" s="1"/>
  <c r="H60" i="6"/>
  <c r="E60" i="6"/>
  <c r="D60" i="6"/>
  <c r="E59" i="6"/>
  <c r="E58" i="6"/>
  <c r="E57" i="6"/>
  <c r="J56" i="6"/>
  <c r="D56" i="6"/>
  <c r="D61" i="6" s="1"/>
  <c r="E55" i="6"/>
  <c r="J54" i="6"/>
  <c r="E54" i="6"/>
  <c r="E53" i="6"/>
  <c r="U52" i="6"/>
  <c r="U53" i="6" s="1"/>
  <c r="J52" i="6"/>
  <c r="E52" i="6"/>
  <c r="E56" i="6" s="1"/>
  <c r="F56" i="6" s="1"/>
  <c r="H50" i="6"/>
  <c r="E50" i="6"/>
  <c r="D50" i="6"/>
  <c r="E49" i="6"/>
  <c r="E48" i="6"/>
  <c r="E47" i="6"/>
  <c r="D46" i="6"/>
  <c r="D51" i="6" s="1"/>
  <c r="E45" i="6"/>
  <c r="J44" i="6"/>
  <c r="E44" i="6"/>
  <c r="E43" i="6"/>
  <c r="U42" i="6"/>
  <c r="U43" i="6" s="1"/>
  <c r="J42" i="6"/>
  <c r="J46" i="6" s="1"/>
  <c r="J48" i="6" s="1"/>
  <c r="J50" i="6" s="1"/>
  <c r="E42" i="6"/>
  <c r="E46" i="6" s="1"/>
  <c r="F46" i="6" s="1"/>
  <c r="H40" i="6"/>
  <c r="E40" i="6"/>
  <c r="D40" i="6"/>
  <c r="E39" i="6"/>
  <c r="E38" i="6"/>
  <c r="E37" i="6"/>
  <c r="D36" i="6"/>
  <c r="E35" i="6"/>
  <c r="J34" i="6"/>
  <c r="E34" i="6"/>
  <c r="E33" i="6"/>
  <c r="J32" i="6"/>
  <c r="J36" i="6" s="1"/>
  <c r="J38" i="6" s="1"/>
  <c r="J40" i="6" s="1"/>
  <c r="E32" i="6"/>
  <c r="E36" i="6" s="1"/>
  <c r="F36" i="6" s="1"/>
  <c r="H30" i="6"/>
  <c r="E30" i="6"/>
  <c r="D30" i="6"/>
  <c r="D31" i="6" s="1"/>
  <c r="E29" i="6"/>
  <c r="E28" i="6"/>
  <c r="E27" i="6"/>
  <c r="D26" i="6"/>
  <c r="E25" i="6"/>
  <c r="J24" i="6"/>
  <c r="E24" i="6"/>
  <c r="E23" i="6"/>
  <c r="J22" i="6"/>
  <c r="J26" i="6" s="1"/>
  <c r="J28" i="6" s="1"/>
  <c r="J30" i="6" s="1"/>
  <c r="E22" i="6"/>
  <c r="E26" i="6" s="1"/>
  <c r="F26" i="6" s="1"/>
  <c r="H20" i="6"/>
  <c r="E20" i="6"/>
  <c r="D20" i="6"/>
  <c r="D21" i="6" s="1"/>
  <c r="E19" i="6"/>
  <c r="E18" i="6"/>
  <c r="E17" i="6"/>
  <c r="E16" i="6"/>
  <c r="F16" i="6" s="1"/>
  <c r="D16" i="6"/>
  <c r="E15" i="6"/>
  <c r="E14" i="6"/>
  <c r="E13" i="6"/>
  <c r="J12" i="6"/>
  <c r="J16" i="6" s="1"/>
  <c r="E12" i="6"/>
  <c r="J2" i="6"/>
  <c r="K2" i="7" l="1"/>
  <c r="J10" i="7"/>
  <c r="E27" i="7"/>
  <c r="E30" i="7" s="1"/>
  <c r="E31" i="7" s="1"/>
  <c r="D30" i="7"/>
  <c r="D31" i="7" s="1"/>
  <c r="D37" i="7" s="1"/>
  <c r="E37" i="7" s="1"/>
  <c r="J48" i="7"/>
  <c r="J50" i="7" s="1"/>
  <c r="J68" i="7"/>
  <c r="J70" i="7" s="1"/>
  <c r="K62" i="7" s="1"/>
  <c r="E67" i="7"/>
  <c r="E70" i="7" s="1"/>
  <c r="D70" i="7"/>
  <c r="D71" i="7" s="1"/>
  <c r="D77" i="7" s="1"/>
  <c r="E98" i="7"/>
  <c r="E100" i="7" s="1"/>
  <c r="E88" i="7"/>
  <c r="J108" i="7"/>
  <c r="J110" i="7" s="1"/>
  <c r="K102" i="7" s="1"/>
  <c r="J88" i="7"/>
  <c r="J90" i="7" s="1"/>
  <c r="K82" i="7" s="1"/>
  <c r="U63" i="7"/>
  <c r="U65" i="7" s="1"/>
  <c r="U66" i="7" s="1"/>
  <c r="U68" i="7" s="1"/>
  <c r="U43" i="7"/>
  <c r="U45" i="7" s="1"/>
  <c r="U46" i="7" s="1"/>
  <c r="J38" i="7"/>
  <c r="J40" i="7" s="1"/>
  <c r="K32" i="7" s="1"/>
  <c r="U103" i="7"/>
  <c r="U105" i="7" s="1"/>
  <c r="U106" i="7" s="1"/>
  <c r="U108" i="7" s="1"/>
  <c r="E101" i="7"/>
  <c r="E61" i="7"/>
  <c r="F60" i="7"/>
  <c r="K42" i="7"/>
  <c r="E51" i="7"/>
  <c r="F51" i="7" s="1"/>
  <c r="F28" i="7" s="1"/>
  <c r="F16" i="7"/>
  <c r="E21" i="7"/>
  <c r="U3" i="7"/>
  <c r="U5" i="7" s="1"/>
  <c r="U6" i="7" s="1"/>
  <c r="E11" i="7"/>
  <c r="F11" i="7" s="1"/>
  <c r="F97" i="7" s="1"/>
  <c r="U54" i="7"/>
  <c r="U53" i="7"/>
  <c r="E111" i="7"/>
  <c r="F111" i="7" s="1"/>
  <c r="F98" i="7" s="1"/>
  <c r="J98" i="7"/>
  <c r="J100" i="7" s="1"/>
  <c r="K92" i="7" s="1"/>
  <c r="J58" i="7"/>
  <c r="J60" i="7" s="1"/>
  <c r="K52" i="7" s="1"/>
  <c r="U74" i="7"/>
  <c r="U73" i="7"/>
  <c r="U23" i="7"/>
  <c r="U24" i="7"/>
  <c r="U14" i="7"/>
  <c r="U13" i="7"/>
  <c r="U94" i="7"/>
  <c r="U93" i="7"/>
  <c r="U85" i="7"/>
  <c r="U86" i="7" s="1"/>
  <c r="U88" i="7" s="1"/>
  <c r="J78" i="7"/>
  <c r="J80" i="7" s="1"/>
  <c r="K72" i="7" s="1"/>
  <c r="U35" i="7"/>
  <c r="U36" i="7" s="1"/>
  <c r="U38" i="7" s="1"/>
  <c r="J18" i="7"/>
  <c r="J20" i="7" s="1"/>
  <c r="K12" i="7" s="1"/>
  <c r="D211" i="6"/>
  <c r="D191" i="6"/>
  <c r="D161" i="6"/>
  <c r="D141" i="6"/>
  <c r="D131" i="6"/>
  <c r="D101" i="6"/>
  <c r="E91" i="6"/>
  <c r="F91" i="6" s="1"/>
  <c r="D81" i="6"/>
  <c r="D41" i="6"/>
  <c r="E211" i="6"/>
  <c r="F211" i="6" s="1"/>
  <c r="F210" i="6"/>
  <c r="K202" i="6"/>
  <c r="U202" i="6"/>
  <c r="U194" i="6"/>
  <c r="U193" i="6"/>
  <c r="E201" i="6"/>
  <c r="F200" i="6"/>
  <c r="J198" i="6"/>
  <c r="J200" i="6" s="1"/>
  <c r="K192" i="6" s="1"/>
  <c r="E191" i="6"/>
  <c r="F190" i="6"/>
  <c r="K182" i="6"/>
  <c r="U182" i="6"/>
  <c r="E181" i="6"/>
  <c r="F180" i="6"/>
  <c r="K172" i="6"/>
  <c r="U172" i="6"/>
  <c r="E171" i="6"/>
  <c r="F170" i="6"/>
  <c r="U162" i="6"/>
  <c r="E161" i="6"/>
  <c r="F160" i="6"/>
  <c r="K152" i="6"/>
  <c r="U152" i="6"/>
  <c r="K142" i="6"/>
  <c r="E151" i="6"/>
  <c r="F150" i="6"/>
  <c r="U144" i="6"/>
  <c r="J138" i="6"/>
  <c r="J140" i="6" s="1"/>
  <c r="K132" i="6" s="1"/>
  <c r="E141" i="6"/>
  <c r="F140" i="6"/>
  <c r="U132" i="6"/>
  <c r="K122" i="6"/>
  <c r="E131" i="6"/>
  <c r="F131" i="6" s="1"/>
  <c r="F130" i="6"/>
  <c r="U122" i="6"/>
  <c r="E121" i="6"/>
  <c r="F120" i="6"/>
  <c r="U112" i="6"/>
  <c r="J108" i="6"/>
  <c r="J110" i="6" s="1"/>
  <c r="K102" i="6" s="1"/>
  <c r="E111" i="6"/>
  <c r="F110" i="6"/>
  <c r="U102" i="6"/>
  <c r="E101" i="6"/>
  <c r="F101" i="6" s="1"/>
  <c r="F100" i="6"/>
  <c r="J98" i="6"/>
  <c r="J100" i="6" s="1"/>
  <c r="K92" i="6"/>
  <c r="U92" i="6"/>
  <c r="F90" i="6"/>
  <c r="K82" i="6"/>
  <c r="U83" i="6"/>
  <c r="J88" i="6"/>
  <c r="J90" i="6" s="1"/>
  <c r="U84" i="6"/>
  <c r="J78" i="6"/>
  <c r="J80" i="6" s="1"/>
  <c r="K72" i="6"/>
  <c r="E81" i="6"/>
  <c r="F80" i="6"/>
  <c r="U72" i="6"/>
  <c r="F70" i="6"/>
  <c r="F71" i="6" s="1"/>
  <c r="K62" i="6"/>
  <c r="U63" i="6"/>
  <c r="J68" i="6"/>
  <c r="J70" i="6" s="1"/>
  <c r="U64" i="6"/>
  <c r="E61" i="6"/>
  <c r="F61" i="6" s="1"/>
  <c r="F60" i="6"/>
  <c r="J58" i="6"/>
  <c r="J60" i="6" s="1"/>
  <c r="K52" i="6" s="1"/>
  <c r="U54" i="6"/>
  <c r="K42" i="6"/>
  <c r="E51" i="6"/>
  <c r="F50" i="6"/>
  <c r="U44" i="6"/>
  <c r="E41" i="6"/>
  <c r="F40" i="6"/>
  <c r="K32" i="6"/>
  <c r="U32" i="6"/>
  <c r="K22" i="6"/>
  <c r="E31" i="6"/>
  <c r="F30" i="6"/>
  <c r="U22" i="6"/>
  <c r="U12" i="6"/>
  <c r="U13" i="6" s="1"/>
  <c r="J14" i="6"/>
  <c r="J18" i="6" s="1"/>
  <c r="J20" i="6" s="1"/>
  <c r="K12" i="6" s="1"/>
  <c r="E21" i="6"/>
  <c r="F20" i="6"/>
  <c r="H10" i="6"/>
  <c r="J4" i="6" s="1"/>
  <c r="U47" i="7" l="1"/>
  <c r="U48" i="7"/>
  <c r="U49" i="7" s="1"/>
  <c r="D80" i="7"/>
  <c r="D81" i="7" s="1"/>
  <c r="D38" i="7" s="1"/>
  <c r="E77" i="7"/>
  <c r="E80" i="7" s="1"/>
  <c r="F70" i="7"/>
  <c r="E71" i="7"/>
  <c r="F100" i="7"/>
  <c r="F101" i="7" s="1"/>
  <c r="F88" i="7" s="1"/>
  <c r="F61" i="7"/>
  <c r="F67" i="7" s="1"/>
  <c r="U107" i="7"/>
  <c r="U67" i="7"/>
  <c r="U37" i="7"/>
  <c r="F21" i="7"/>
  <c r="F27" i="7" s="1"/>
  <c r="F30" i="7" s="1"/>
  <c r="F31" i="7" s="1"/>
  <c r="F37" i="7" s="1"/>
  <c r="U9" i="7"/>
  <c r="U7" i="7"/>
  <c r="U95" i="7"/>
  <c r="U96" i="7" s="1"/>
  <c r="U98" i="7" s="1"/>
  <c r="U55" i="7"/>
  <c r="U56" i="7" s="1"/>
  <c r="U58" i="7" s="1"/>
  <c r="U25" i="7"/>
  <c r="U26" i="7" s="1"/>
  <c r="U28" i="7" s="1"/>
  <c r="U15" i="7"/>
  <c r="U16" i="7" s="1"/>
  <c r="U18" i="7" s="1"/>
  <c r="U75" i="7"/>
  <c r="U76" i="7" s="1"/>
  <c r="U78" i="7" s="1"/>
  <c r="U109" i="7"/>
  <c r="U87" i="7"/>
  <c r="U203" i="6"/>
  <c r="U204" i="6"/>
  <c r="F201" i="6"/>
  <c r="U195" i="6"/>
  <c r="U196" i="6" s="1"/>
  <c r="U197" i="6"/>
  <c r="U183" i="6"/>
  <c r="U184" i="6"/>
  <c r="F191" i="6"/>
  <c r="U173" i="6"/>
  <c r="U174" i="6"/>
  <c r="F181" i="6"/>
  <c r="U163" i="6"/>
  <c r="U164" i="6"/>
  <c r="F171" i="6"/>
  <c r="U153" i="6"/>
  <c r="U154" i="6"/>
  <c r="F161" i="6"/>
  <c r="U145" i="6"/>
  <c r="U146" i="6" s="1"/>
  <c r="F151" i="6"/>
  <c r="U133" i="6"/>
  <c r="U134" i="6"/>
  <c r="F141" i="6"/>
  <c r="U123" i="6"/>
  <c r="U124" i="6"/>
  <c r="U113" i="6"/>
  <c r="U114" i="6"/>
  <c r="F121" i="6"/>
  <c r="U103" i="6"/>
  <c r="U104" i="6"/>
  <c r="F111" i="6"/>
  <c r="U93" i="6"/>
  <c r="U94" i="6"/>
  <c r="U85" i="6"/>
  <c r="U86" i="6" s="1"/>
  <c r="U89" i="6" s="1"/>
  <c r="M82" i="6" s="1"/>
  <c r="F81" i="6"/>
  <c r="U73" i="6"/>
  <c r="U74" i="6"/>
  <c r="U65" i="6"/>
  <c r="U66" i="6" s="1"/>
  <c r="U69" i="6" s="1"/>
  <c r="M62" i="6" s="1"/>
  <c r="U55" i="6"/>
  <c r="U56" i="6" s="1"/>
  <c r="U59" i="6" s="1"/>
  <c r="M52" i="6" s="1"/>
  <c r="U45" i="6"/>
  <c r="U46" i="6" s="1"/>
  <c r="U47" i="6"/>
  <c r="F51" i="6"/>
  <c r="U33" i="6"/>
  <c r="U34" i="6"/>
  <c r="F41" i="6"/>
  <c r="U23" i="6"/>
  <c r="U24" i="6"/>
  <c r="F31" i="6"/>
  <c r="F21" i="6"/>
  <c r="U14" i="6"/>
  <c r="J6" i="6"/>
  <c r="U2" i="6"/>
  <c r="F71" i="7" l="1"/>
  <c r="E81" i="7"/>
  <c r="E38" i="7"/>
  <c r="E40" i="7" s="1"/>
  <c r="D40" i="7"/>
  <c r="D41" i="7" s="1"/>
  <c r="D87" i="7" s="1"/>
  <c r="U59" i="7"/>
  <c r="U61" i="7" s="1"/>
  <c r="U19" i="7"/>
  <c r="U20" i="7" s="1"/>
  <c r="U51" i="7"/>
  <c r="U50" i="7"/>
  <c r="M84" i="6"/>
  <c r="M86" i="6"/>
  <c r="M66" i="6"/>
  <c r="M64" i="6"/>
  <c r="M56" i="6"/>
  <c r="M54" i="6"/>
  <c r="U17" i="7"/>
  <c r="U11" i="7"/>
  <c r="U10" i="7"/>
  <c r="U110" i="7"/>
  <c r="U111" i="7"/>
  <c r="U77" i="7"/>
  <c r="U21" i="7"/>
  <c r="U27" i="7"/>
  <c r="U57" i="7"/>
  <c r="U97" i="7"/>
  <c r="U205" i="6"/>
  <c r="U206" i="6" s="1"/>
  <c r="U209" i="6" s="1"/>
  <c r="M202" i="6" s="1"/>
  <c r="U199" i="6"/>
  <c r="M192" i="6" s="1"/>
  <c r="U185" i="6"/>
  <c r="U186" i="6" s="1"/>
  <c r="U189" i="6" s="1"/>
  <c r="M182" i="6" s="1"/>
  <c r="U175" i="6"/>
  <c r="U176" i="6" s="1"/>
  <c r="U179" i="6" s="1"/>
  <c r="M172" i="6" s="1"/>
  <c r="U165" i="6"/>
  <c r="U166" i="6" s="1"/>
  <c r="U169" i="6" s="1"/>
  <c r="M162" i="6" s="1"/>
  <c r="U159" i="6"/>
  <c r="M152" i="6" s="1"/>
  <c r="U155" i="6"/>
  <c r="U156" i="6" s="1"/>
  <c r="U157" i="6"/>
  <c r="U149" i="6"/>
  <c r="M142" i="6" s="1"/>
  <c r="U147" i="6"/>
  <c r="U135" i="6"/>
  <c r="U136" i="6" s="1"/>
  <c r="U139" i="6" s="1"/>
  <c r="M132" i="6" s="1"/>
  <c r="U125" i="6"/>
  <c r="U126" i="6" s="1"/>
  <c r="U129" i="6" s="1"/>
  <c r="M122" i="6" s="1"/>
  <c r="U115" i="6"/>
  <c r="U116" i="6" s="1"/>
  <c r="U119" i="6" s="1"/>
  <c r="M112" i="6" s="1"/>
  <c r="U105" i="6"/>
  <c r="U106" i="6" s="1"/>
  <c r="U109" i="6" s="1"/>
  <c r="M102" i="6" s="1"/>
  <c r="U95" i="6"/>
  <c r="U96" i="6" s="1"/>
  <c r="U99" i="6" s="1"/>
  <c r="M92" i="6" s="1"/>
  <c r="U91" i="6"/>
  <c r="U90" i="6"/>
  <c r="U87" i="6"/>
  <c r="U75" i="6"/>
  <c r="U76" i="6" s="1"/>
  <c r="U79" i="6" s="1"/>
  <c r="M72" i="6" s="1"/>
  <c r="U71" i="6"/>
  <c r="U70" i="6"/>
  <c r="U67" i="6"/>
  <c r="U61" i="6"/>
  <c r="U60" i="6"/>
  <c r="U57" i="6"/>
  <c r="U49" i="6"/>
  <c r="M42" i="6" s="1"/>
  <c r="U35" i="6"/>
  <c r="U36" i="6" s="1"/>
  <c r="U39" i="6" s="1"/>
  <c r="M32" i="6" s="1"/>
  <c r="U25" i="6"/>
  <c r="U26" i="6" s="1"/>
  <c r="U29" i="6" s="1"/>
  <c r="M22" i="6" s="1"/>
  <c r="U15" i="6"/>
  <c r="U16" i="6" s="1"/>
  <c r="U3" i="6"/>
  <c r="U4" i="6"/>
  <c r="U5" i="6" s="1"/>
  <c r="J8" i="6"/>
  <c r="J10" i="6" s="1"/>
  <c r="M68" i="6" l="1"/>
  <c r="M70" i="6" s="1"/>
  <c r="E87" i="7"/>
  <c r="E90" i="7" s="1"/>
  <c r="D90" i="7"/>
  <c r="D91" i="7" s="1"/>
  <c r="E41" i="7"/>
  <c r="F77" i="7"/>
  <c r="F80" i="7" s="1"/>
  <c r="F81" i="7" s="1"/>
  <c r="U60" i="7"/>
  <c r="V52" i="7" s="1"/>
  <c r="V53" i="7" s="1"/>
  <c r="V42" i="7"/>
  <c r="V43" i="7" s="1"/>
  <c r="M206" i="6"/>
  <c r="M208" i="6" s="1"/>
  <c r="M210" i="6" s="1"/>
  <c r="M204" i="6"/>
  <c r="M196" i="6"/>
  <c r="M194" i="6"/>
  <c r="M186" i="6"/>
  <c r="M188" i="6" s="1"/>
  <c r="M190" i="6" s="1"/>
  <c r="M184" i="6"/>
  <c r="M174" i="6"/>
  <c r="M176" i="6"/>
  <c r="M166" i="6"/>
  <c r="M164" i="6"/>
  <c r="M156" i="6"/>
  <c r="M154" i="6"/>
  <c r="M146" i="6"/>
  <c r="M144" i="6"/>
  <c r="M136" i="6"/>
  <c r="M134" i="6"/>
  <c r="M126" i="6"/>
  <c r="M124" i="6"/>
  <c r="M116" i="6"/>
  <c r="M114" i="6"/>
  <c r="M104" i="6"/>
  <c r="M106" i="6"/>
  <c r="M96" i="6"/>
  <c r="M94" i="6"/>
  <c r="M88" i="6"/>
  <c r="M90" i="6" s="1"/>
  <c r="M76" i="6"/>
  <c r="M74" i="6"/>
  <c r="M58" i="6"/>
  <c r="M60" i="6" s="1"/>
  <c r="M46" i="6"/>
  <c r="M44" i="6"/>
  <c r="M36" i="6"/>
  <c r="M34" i="6"/>
  <c r="M26" i="6"/>
  <c r="M24" i="6"/>
  <c r="V2" i="7"/>
  <c r="V4" i="7" s="1"/>
  <c r="V12" i="7"/>
  <c r="V102" i="7"/>
  <c r="U210" i="6"/>
  <c r="U211" i="6"/>
  <c r="U207" i="6"/>
  <c r="U200" i="6"/>
  <c r="U201" i="6"/>
  <c r="U191" i="6"/>
  <c r="U190" i="6"/>
  <c r="U187" i="6"/>
  <c r="U181" i="6"/>
  <c r="U180" i="6"/>
  <c r="U177" i="6"/>
  <c r="U170" i="6"/>
  <c r="U171" i="6"/>
  <c r="U167" i="6"/>
  <c r="U160" i="6"/>
  <c r="U161" i="6"/>
  <c r="U151" i="6"/>
  <c r="U150" i="6"/>
  <c r="U140" i="6"/>
  <c r="U141" i="6"/>
  <c r="U137" i="6"/>
  <c r="U130" i="6"/>
  <c r="U131" i="6"/>
  <c r="U127" i="6"/>
  <c r="U120" i="6"/>
  <c r="U121" i="6"/>
  <c r="U117" i="6"/>
  <c r="U110" i="6"/>
  <c r="U111" i="6"/>
  <c r="U107" i="6"/>
  <c r="U100" i="6"/>
  <c r="U101" i="6"/>
  <c r="U97" i="6"/>
  <c r="V82" i="6"/>
  <c r="U81" i="6"/>
  <c r="U80" i="6"/>
  <c r="U77" i="6"/>
  <c r="V62" i="6"/>
  <c r="V52" i="6"/>
  <c r="U51" i="6"/>
  <c r="U50" i="6"/>
  <c r="U40" i="6"/>
  <c r="U41" i="6"/>
  <c r="U37" i="6"/>
  <c r="U30" i="6"/>
  <c r="U31" i="6"/>
  <c r="U27" i="6"/>
  <c r="U17" i="6"/>
  <c r="U6" i="6"/>
  <c r="U8" i="6" s="1"/>
  <c r="K2" i="6"/>
  <c r="P206" i="6" l="1"/>
  <c r="P186" i="6"/>
  <c r="M118" i="6"/>
  <c r="M120" i="6" s="1"/>
  <c r="M108" i="6"/>
  <c r="M110" i="6" s="1"/>
  <c r="P86" i="6"/>
  <c r="P66" i="6"/>
  <c r="P68" i="6" s="1"/>
  <c r="P70" i="6" s="1"/>
  <c r="Q62" i="6" s="1"/>
  <c r="P56" i="6"/>
  <c r="P58" i="6" s="1"/>
  <c r="P60" i="6" s="1"/>
  <c r="Q52" i="6" s="1"/>
  <c r="M48" i="6"/>
  <c r="M50" i="6" s="1"/>
  <c r="M178" i="6"/>
  <c r="M180" i="6" s="1"/>
  <c r="M148" i="6"/>
  <c r="M150" i="6" s="1"/>
  <c r="V142" i="6"/>
  <c r="V144" i="6" s="1"/>
  <c r="F38" i="7"/>
  <c r="F40" i="7" s="1"/>
  <c r="F41" i="7" s="1"/>
  <c r="E91" i="7"/>
  <c r="V44" i="7"/>
  <c r="V45" i="7" s="1"/>
  <c r="V46" i="7" s="1"/>
  <c r="V54" i="7"/>
  <c r="V55" i="7" s="1"/>
  <c r="V56" i="7" s="1"/>
  <c r="M198" i="6"/>
  <c r="M200" i="6" s="1"/>
  <c r="M168" i="6"/>
  <c r="M170" i="6" s="1"/>
  <c r="M158" i="6"/>
  <c r="M160" i="6" s="1"/>
  <c r="M138" i="6"/>
  <c r="M140" i="6" s="1"/>
  <c r="M128" i="6"/>
  <c r="M130" i="6" s="1"/>
  <c r="M98" i="6"/>
  <c r="M100" i="6" s="1"/>
  <c r="M78" i="6"/>
  <c r="M80" i="6" s="1"/>
  <c r="M38" i="6"/>
  <c r="M40" i="6" s="1"/>
  <c r="M28" i="6"/>
  <c r="M30" i="6" s="1"/>
  <c r="V3" i="7"/>
  <c r="V5" i="7" s="1"/>
  <c r="V6" i="7" s="1"/>
  <c r="V9" i="7" s="1"/>
  <c r="V104" i="7"/>
  <c r="V103" i="7"/>
  <c r="V13" i="7"/>
  <c r="V14" i="7"/>
  <c r="V22" i="6"/>
  <c r="V24" i="6" s="1"/>
  <c r="V202" i="6"/>
  <c r="V204" i="6" s="1"/>
  <c r="V192" i="6"/>
  <c r="V193" i="6" s="1"/>
  <c r="V132" i="6"/>
  <c r="V133" i="6" s="1"/>
  <c r="V112" i="6"/>
  <c r="V114" i="6" s="1"/>
  <c r="V102" i="6"/>
  <c r="V104" i="6" s="1"/>
  <c r="V42" i="6"/>
  <c r="V44" i="6" s="1"/>
  <c r="V32" i="6"/>
  <c r="V34" i="6" s="1"/>
  <c r="V182" i="6"/>
  <c r="V172" i="6"/>
  <c r="V162" i="6"/>
  <c r="V152" i="6"/>
  <c r="V122" i="6"/>
  <c r="V92" i="6"/>
  <c r="P88" i="6"/>
  <c r="P90" i="6" s="1"/>
  <c r="Q82" i="6" s="1"/>
  <c r="V83" i="6"/>
  <c r="V84" i="6"/>
  <c r="V72" i="6"/>
  <c r="V63" i="6"/>
  <c r="V64" i="6"/>
  <c r="V54" i="6"/>
  <c r="V53" i="6"/>
  <c r="U7" i="6"/>
  <c r="V58" i="7" l="1"/>
  <c r="V59" i="7" s="1"/>
  <c r="V48" i="7"/>
  <c r="V49" i="7" s="1"/>
  <c r="P196" i="6"/>
  <c r="P198" i="6" s="1"/>
  <c r="P200" i="6" s="1"/>
  <c r="Q192" i="6" s="1"/>
  <c r="P176" i="6"/>
  <c r="P166" i="6"/>
  <c r="P168" i="6" s="1"/>
  <c r="P170" i="6" s="1"/>
  <c r="Q162" i="6" s="1"/>
  <c r="P156" i="6"/>
  <c r="P146" i="6"/>
  <c r="P136" i="6"/>
  <c r="P126" i="6"/>
  <c r="P116" i="6"/>
  <c r="P106" i="6"/>
  <c r="P96" i="6"/>
  <c r="P98" i="6" s="1"/>
  <c r="P100" i="6" s="1"/>
  <c r="Q92" i="6" s="1"/>
  <c r="P76" i="6"/>
  <c r="P78" i="6" s="1"/>
  <c r="P80" i="6" s="1"/>
  <c r="Q72" i="6" s="1"/>
  <c r="P46" i="6"/>
  <c r="P48" i="6" s="1"/>
  <c r="P50" i="6" s="1"/>
  <c r="Q42" i="6" s="1"/>
  <c r="P36" i="6"/>
  <c r="P26" i="6"/>
  <c r="V194" i="6"/>
  <c r="V195" i="6" s="1"/>
  <c r="V196" i="6" s="1"/>
  <c r="V143" i="6"/>
  <c r="V145" i="6" s="1"/>
  <c r="V146" i="6" s="1"/>
  <c r="V134" i="6"/>
  <c r="V33" i="6"/>
  <c r="V35" i="6" s="1"/>
  <c r="V36" i="6" s="1"/>
  <c r="F87" i="7"/>
  <c r="F90" i="7" s="1"/>
  <c r="F91" i="7" s="1"/>
  <c r="V57" i="7"/>
  <c r="V47" i="7"/>
  <c r="V10" i="7"/>
  <c r="V11" i="7"/>
  <c r="V7" i="7"/>
  <c r="V105" i="7"/>
  <c r="V106" i="7" s="1"/>
  <c r="V15" i="7"/>
  <c r="V16" i="7" s="1"/>
  <c r="V23" i="6"/>
  <c r="V25" i="6" s="1"/>
  <c r="V26" i="6" s="1"/>
  <c r="N52" i="6"/>
  <c r="R52" i="6" s="1"/>
  <c r="V203" i="6"/>
  <c r="V205" i="6" s="1"/>
  <c r="V206" i="6" s="1"/>
  <c r="V113" i="6"/>
  <c r="V115" i="6" s="1"/>
  <c r="V116" i="6" s="1"/>
  <c r="V103" i="6"/>
  <c r="V105" i="6" s="1"/>
  <c r="V106" i="6" s="1"/>
  <c r="N62" i="6"/>
  <c r="R62" i="6" s="1"/>
  <c r="V43" i="6"/>
  <c r="V45" i="6" s="1"/>
  <c r="V46" i="6" s="1"/>
  <c r="P208" i="6"/>
  <c r="P210" i="6" s="1"/>
  <c r="Q202" i="6" s="1"/>
  <c r="N192" i="6"/>
  <c r="R192" i="6" s="1"/>
  <c r="P188" i="6"/>
  <c r="P190" i="6" s="1"/>
  <c r="Q182" i="6" s="1"/>
  <c r="V184" i="6"/>
  <c r="V183" i="6"/>
  <c r="P178" i="6"/>
  <c r="P180" i="6" s="1"/>
  <c r="Q172" i="6" s="1"/>
  <c r="V174" i="6"/>
  <c r="V173" i="6"/>
  <c r="V164" i="6"/>
  <c r="V163" i="6"/>
  <c r="P158" i="6"/>
  <c r="P160" i="6" s="1"/>
  <c r="Q152" i="6" s="1"/>
  <c r="V154" i="6"/>
  <c r="V153" i="6"/>
  <c r="P148" i="6"/>
  <c r="P150" i="6" s="1"/>
  <c r="Q142" i="6" s="1"/>
  <c r="P138" i="6"/>
  <c r="P140" i="6" s="1"/>
  <c r="Q132" i="6" s="1"/>
  <c r="V135" i="6"/>
  <c r="V136" i="6" s="1"/>
  <c r="P128" i="6"/>
  <c r="P130" i="6" s="1"/>
  <c r="Q122" i="6" s="1"/>
  <c r="V124" i="6"/>
  <c r="V123" i="6"/>
  <c r="P118" i="6"/>
  <c r="P120" i="6" s="1"/>
  <c r="Q112" i="6" s="1"/>
  <c r="P108" i="6"/>
  <c r="P110" i="6" s="1"/>
  <c r="Q102" i="6" s="1"/>
  <c r="V94" i="6"/>
  <c r="V93" i="6"/>
  <c r="V85" i="6"/>
  <c r="V86" i="6" s="1"/>
  <c r="N82" i="6"/>
  <c r="R82" i="6" s="1"/>
  <c r="V74" i="6"/>
  <c r="V73" i="6"/>
  <c r="V65" i="6"/>
  <c r="V66" i="6" s="1"/>
  <c r="V55" i="6"/>
  <c r="V56" i="6" s="1"/>
  <c r="N42" i="6"/>
  <c r="R42" i="6" s="1"/>
  <c r="P38" i="6"/>
  <c r="P40" i="6" s="1"/>
  <c r="Q32" i="6" s="1"/>
  <c r="P28" i="6"/>
  <c r="P30" i="6" s="1"/>
  <c r="Q22" i="6" s="1"/>
  <c r="D10" i="6"/>
  <c r="E9" i="6"/>
  <c r="E8" i="6"/>
  <c r="E7" i="6"/>
  <c r="D6" i="6"/>
  <c r="D11" i="6" s="1"/>
  <c r="E5" i="6"/>
  <c r="E4" i="6"/>
  <c r="E3" i="6"/>
  <c r="E2" i="6"/>
  <c r="V108" i="7" l="1"/>
  <c r="V109" i="7" s="1"/>
  <c r="V61" i="7"/>
  <c r="V60" i="7"/>
  <c r="V51" i="7"/>
  <c r="V50" i="7"/>
  <c r="W42" i="7" s="1"/>
  <c r="W43" i="7" s="1"/>
  <c r="V19" i="7"/>
  <c r="V21" i="7" s="1"/>
  <c r="V18" i="7"/>
  <c r="V208" i="6"/>
  <c r="V209" i="6" s="1"/>
  <c r="V198" i="6"/>
  <c r="V199" i="6" s="1"/>
  <c r="V148" i="6"/>
  <c r="V149" i="6" s="1"/>
  <c r="V138" i="6"/>
  <c r="V139" i="6" s="1"/>
  <c r="V118" i="6"/>
  <c r="V119" i="6" s="1"/>
  <c r="V108" i="6"/>
  <c r="V109" i="6" s="1"/>
  <c r="V88" i="6"/>
  <c r="V89" i="6" s="1"/>
  <c r="V68" i="6"/>
  <c r="V69" i="6" s="1"/>
  <c r="V58" i="6"/>
  <c r="V59" i="6" s="1"/>
  <c r="V48" i="6"/>
  <c r="V49" i="6" s="1"/>
  <c r="V38" i="6"/>
  <c r="V39" i="6" s="1"/>
  <c r="V28" i="6"/>
  <c r="V29" i="6" s="1"/>
  <c r="V107" i="7"/>
  <c r="V17" i="7"/>
  <c r="W2" i="7"/>
  <c r="V20" i="7"/>
  <c r="W52" i="7"/>
  <c r="V87" i="6"/>
  <c r="N132" i="6"/>
  <c r="R132" i="6" s="1"/>
  <c r="N202" i="6"/>
  <c r="R202" i="6" s="1"/>
  <c r="N182" i="6"/>
  <c r="R182" i="6" s="1"/>
  <c r="N172" i="6"/>
  <c r="R172" i="6" s="1"/>
  <c r="N162" i="6"/>
  <c r="R162" i="6" s="1"/>
  <c r="N142" i="6"/>
  <c r="R142" i="6" s="1"/>
  <c r="N112" i="6"/>
  <c r="R112" i="6" s="1"/>
  <c r="N102" i="6"/>
  <c r="R102" i="6" s="1"/>
  <c r="N72" i="6"/>
  <c r="R72" i="6" s="1"/>
  <c r="V57" i="6"/>
  <c r="N32" i="6"/>
  <c r="R32" i="6" s="1"/>
  <c r="N22" i="6"/>
  <c r="R22" i="6" s="1"/>
  <c r="V207" i="6"/>
  <c r="V197" i="6"/>
  <c r="V185" i="6"/>
  <c r="V186" i="6" s="1"/>
  <c r="V175" i="6"/>
  <c r="V176" i="6" s="1"/>
  <c r="V165" i="6"/>
  <c r="V166" i="6" s="1"/>
  <c r="N152" i="6"/>
  <c r="R152" i="6" s="1"/>
  <c r="V155" i="6"/>
  <c r="V156" i="6" s="1"/>
  <c r="V147" i="6"/>
  <c r="V137" i="6"/>
  <c r="N122" i="6"/>
  <c r="R122" i="6" s="1"/>
  <c r="V125" i="6"/>
  <c r="V126" i="6" s="1"/>
  <c r="V117" i="6"/>
  <c r="V107" i="6"/>
  <c r="N92" i="6"/>
  <c r="R92" i="6" s="1"/>
  <c r="V95" i="6"/>
  <c r="V96" i="6" s="1"/>
  <c r="V75" i="6"/>
  <c r="V76" i="6" s="1"/>
  <c r="V67" i="6"/>
  <c r="V47" i="6"/>
  <c r="V37" i="6"/>
  <c r="V27" i="6"/>
  <c r="E10" i="6"/>
  <c r="F10" i="6" s="1"/>
  <c r="E6" i="6"/>
  <c r="F6" i="6" s="1"/>
  <c r="V111" i="7" l="1"/>
  <c r="V110" i="7"/>
  <c r="W102" i="7" s="1"/>
  <c r="V211" i="6"/>
  <c r="V210" i="6"/>
  <c r="W202" i="6" s="1"/>
  <c r="V200" i="6"/>
  <c r="V201" i="6"/>
  <c r="V188" i="6"/>
  <c r="V189" i="6" s="1"/>
  <c r="V178" i="6"/>
  <c r="V179" i="6" s="1"/>
  <c r="V168" i="6"/>
  <c r="V169" i="6" s="1"/>
  <c r="V158" i="6"/>
  <c r="V159" i="6" s="1"/>
  <c r="V151" i="6"/>
  <c r="V150" i="6"/>
  <c r="V141" i="6"/>
  <c r="V140" i="6"/>
  <c r="V128" i="6"/>
  <c r="V129" i="6" s="1"/>
  <c r="V121" i="6"/>
  <c r="V120" i="6"/>
  <c r="W112" i="6" s="1"/>
  <c r="V111" i="6"/>
  <c r="V110" i="6"/>
  <c r="W102" i="6" s="1"/>
  <c r="W103" i="6" s="1"/>
  <c r="V98" i="6"/>
  <c r="V99" i="6" s="1"/>
  <c r="V91" i="6"/>
  <c r="V90" i="6"/>
  <c r="W82" i="6" s="1"/>
  <c r="V78" i="6"/>
  <c r="V79" i="6" s="1"/>
  <c r="V71" i="6"/>
  <c r="V70" i="6"/>
  <c r="V60" i="6"/>
  <c r="W52" i="6" s="1"/>
  <c r="W53" i="6" s="1"/>
  <c r="V61" i="6"/>
  <c r="V51" i="6"/>
  <c r="W42" i="6" s="1"/>
  <c r="W43" i="6" s="1"/>
  <c r="V50" i="6"/>
  <c r="V40" i="6"/>
  <c r="V41" i="6"/>
  <c r="V31" i="6"/>
  <c r="V30" i="6"/>
  <c r="W22" i="6" s="1"/>
  <c r="W44" i="7"/>
  <c r="W45" i="7" s="1"/>
  <c r="W46" i="7" s="1"/>
  <c r="W12" i="7"/>
  <c r="W13" i="7" s="1"/>
  <c r="W54" i="7"/>
  <c r="W53" i="7"/>
  <c r="W3" i="7"/>
  <c r="W4" i="7"/>
  <c r="V167" i="6"/>
  <c r="W192" i="6"/>
  <c r="W193" i="6" s="1"/>
  <c r="V187" i="6"/>
  <c r="V177" i="6"/>
  <c r="V127" i="6"/>
  <c r="V77" i="6"/>
  <c r="W194" i="6"/>
  <c r="V157" i="6"/>
  <c r="W142" i="6"/>
  <c r="W132" i="6"/>
  <c r="V97" i="6"/>
  <c r="E11" i="6"/>
  <c r="F11" i="6" s="1"/>
  <c r="W49" i="7" l="1"/>
  <c r="W51" i="7" s="1"/>
  <c r="W48" i="7"/>
  <c r="W62" i="6"/>
  <c r="W32" i="6"/>
  <c r="V191" i="6"/>
  <c r="V190" i="6"/>
  <c r="W182" i="6" s="1"/>
  <c r="V180" i="6"/>
  <c r="V181" i="6"/>
  <c r="V171" i="6"/>
  <c r="V170" i="6"/>
  <c r="W162" i="6" s="1"/>
  <c r="V160" i="6"/>
  <c r="V161" i="6"/>
  <c r="V131" i="6"/>
  <c r="V130" i="6"/>
  <c r="W122" i="6" s="1"/>
  <c r="V100" i="6"/>
  <c r="V101" i="6"/>
  <c r="V81" i="6"/>
  <c r="V80" i="6"/>
  <c r="W54" i="6"/>
  <c r="W55" i="6" s="1"/>
  <c r="W56" i="6" s="1"/>
  <c r="W14" i="7"/>
  <c r="W15" i="7" s="1"/>
  <c r="W16" i="7" s="1"/>
  <c r="W5" i="7"/>
  <c r="W6" i="7" s="1"/>
  <c r="W47" i="7"/>
  <c r="W55" i="7"/>
  <c r="W56" i="7" s="1"/>
  <c r="W103" i="7"/>
  <c r="W104" i="7"/>
  <c r="W104" i="6"/>
  <c r="W105" i="6" s="1"/>
  <c r="W106" i="6" s="1"/>
  <c r="W44" i="6"/>
  <c r="W45" i="6" s="1"/>
  <c r="W46" i="6" s="1"/>
  <c r="W203" i="6"/>
  <c r="W204" i="6"/>
  <c r="W195" i="6"/>
  <c r="W196" i="6" s="1"/>
  <c r="W172" i="6"/>
  <c r="W143" i="6"/>
  <c r="W144" i="6"/>
  <c r="W133" i="6"/>
  <c r="W134" i="6"/>
  <c r="W113" i="6"/>
  <c r="W114" i="6"/>
  <c r="W84" i="6"/>
  <c r="W83" i="6"/>
  <c r="W64" i="6"/>
  <c r="W63" i="6"/>
  <c r="W33" i="6"/>
  <c r="W34" i="6"/>
  <c r="W23" i="6"/>
  <c r="W24" i="6"/>
  <c r="W59" i="7" l="1"/>
  <c r="W61" i="7" s="1"/>
  <c r="W58" i="7"/>
  <c r="W50" i="7"/>
  <c r="X42" i="7" s="1"/>
  <c r="W18" i="7"/>
  <c r="W19" i="7" s="1"/>
  <c r="W8" i="7"/>
  <c r="W9" i="7" s="1"/>
  <c r="W92" i="6"/>
  <c r="W72" i="6"/>
  <c r="W73" i="6" s="1"/>
  <c r="W198" i="6"/>
  <c r="W199" i="6" s="1"/>
  <c r="W152" i="6"/>
  <c r="W124" i="6"/>
  <c r="W123" i="6"/>
  <c r="W108" i="6"/>
  <c r="W109" i="6" s="1"/>
  <c r="W58" i="6"/>
  <c r="W59" i="6" s="1"/>
  <c r="W48" i="6"/>
  <c r="W49" i="6" s="1"/>
  <c r="W7" i="7"/>
  <c r="W60" i="7"/>
  <c r="W17" i="7"/>
  <c r="W105" i="7"/>
  <c r="W106" i="7" s="1"/>
  <c r="W57" i="7"/>
  <c r="W74" i="6"/>
  <c r="W75" i="6" s="1"/>
  <c r="W76" i="6" s="1"/>
  <c r="W205" i="6"/>
  <c r="W206" i="6" s="1"/>
  <c r="W197" i="6"/>
  <c r="W183" i="6"/>
  <c r="W184" i="6"/>
  <c r="W173" i="6"/>
  <c r="W174" i="6"/>
  <c r="W163" i="6"/>
  <c r="W164" i="6"/>
  <c r="W145" i="6"/>
  <c r="W146" i="6" s="1"/>
  <c r="W135" i="6"/>
  <c r="W136" i="6" s="1"/>
  <c r="W125" i="6"/>
  <c r="W126" i="6" s="1"/>
  <c r="W115" i="6"/>
  <c r="W116" i="6" s="1"/>
  <c r="W107" i="6"/>
  <c r="W93" i="6"/>
  <c r="W94" i="6"/>
  <c r="W85" i="6"/>
  <c r="W86" i="6" s="1"/>
  <c r="W65" i="6"/>
  <c r="W66" i="6" s="1"/>
  <c r="W57" i="6"/>
  <c r="W47" i="6"/>
  <c r="W35" i="6"/>
  <c r="W36" i="6" s="1"/>
  <c r="W25" i="6"/>
  <c r="W26" i="6" s="1"/>
  <c r="W108" i="7" l="1"/>
  <c r="W109" i="7" s="1"/>
  <c r="W21" i="7"/>
  <c r="W20" i="7"/>
  <c r="W10" i="7"/>
  <c r="W11" i="7"/>
  <c r="M2" i="7"/>
  <c r="W208" i="6"/>
  <c r="W209" i="6" s="1"/>
  <c r="W201" i="6"/>
  <c r="X192" i="6" s="1"/>
  <c r="W200" i="6"/>
  <c r="W153" i="6"/>
  <c r="W154" i="6"/>
  <c r="W155" i="6" s="1"/>
  <c r="W156" i="6" s="1"/>
  <c r="W148" i="6"/>
  <c r="W149" i="6" s="1"/>
  <c r="W138" i="6"/>
  <c r="W139" i="6" s="1"/>
  <c r="W128" i="6"/>
  <c r="W129" i="6" s="1"/>
  <c r="W118" i="6"/>
  <c r="W119" i="6" s="1"/>
  <c r="W111" i="6"/>
  <c r="W110" i="6"/>
  <c r="W88" i="6"/>
  <c r="W89" i="6" s="1"/>
  <c r="W78" i="6"/>
  <c r="W79" i="6" s="1"/>
  <c r="W68" i="6"/>
  <c r="W69" i="6" s="1"/>
  <c r="W60" i="6"/>
  <c r="W61" i="6"/>
  <c r="X52" i="6" s="1"/>
  <c r="W51" i="6"/>
  <c r="W50" i="6"/>
  <c r="X42" i="6" s="1"/>
  <c r="X43" i="6" s="1"/>
  <c r="W38" i="6"/>
  <c r="W39" i="6" s="1"/>
  <c r="W28" i="6"/>
  <c r="W29" i="6" s="1"/>
  <c r="X52" i="7"/>
  <c r="X54" i="7" s="1"/>
  <c r="W107" i="7"/>
  <c r="X2" i="7"/>
  <c r="X3" i="7" s="1"/>
  <c r="X44" i="7"/>
  <c r="X43" i="7"/>
  <c r="X12" i="7"/>
  <c r="W207" i="6"/>
  <c r="W185" i="6"/>
  <c r="W186" i="6" s="1"/>
  <c r="W175" i="6"/>
  <c r="W176" i="6" s="1"/>
  <c r="W165" i="6"/>
  <c r="W166" i="6" s="1"/>
  <c r="W147" i="6"/>
  <c r="W137" i="6"/>
  <c r="W127" i="6"/>
  <c r="W117" i="6"/>
  <c r="W95" i="6"/>
  <c r="W96" i="6" s="1"/>
  <c r="W87" i="6"/>
  <c r="W77" i="6"/>
  <c r="W67" i="6"/>
  <c r="W37" i="6"/>
  <c r="W27" i="6"/>
  <c r="W110" i="7" l="1"/>
  <c r="X102" i="7" s="1"/>
  <c r="X104" i="7" s="1"/>
  <c r="W111" i="7"/>
  <c r="W157" i="6"/>
  <c r="X102" i="6"/>
  <c r="X103" i="6" s="1"/>
  <c r="X54" i="6"/>
  <c r="X53" i="6"/>
  <c r="X55" i="6" s="1"/>
  <c r="X56" i="6" s="1"/>
  <c r="W210" i="6"/>
  <c r="W211" i="6"/>
  <c r="X202" i="6" s="1"/>
  <c r="X203" i="6" s="1"/>
  <c r="W188" i="6"/>
  <c r="W189" i="6" s="1"/>
  <c r="W178" i="6"/>
  <c r="W179" i="6" s="1"/>
  <c r="W168" i="6"/>
  <c r="W169" i="6" s="1"/>
  <c r="W158" i="6"/>
  <c r="W159" i="6" s="1"/>
  <c r="W150" i="6"/>
  <c r="X142" i="6" s="1"/>
  <c r="X144" i="6" s="1"/>
  <c r="W151" i="6"/>
  <c r="W141" i="6"/>
  <c r="W140" i="6"/>
  <c r="X132" i="6" s="1"/>
  <c r="X134" i="6" s="1"/>
  <c r="W130" i="6"/>
  <c r="W131" i="6"/>
  <c r="W120" i="6"/>
  <c r="W121" i="6"/>
  <c r="X112" i="6" s="1"/>
  <c r="W98" i="6"/>
  <c r="W99" i="6" s="1"/>
  <c r="W91" i="6"/>
  <c r="W90" i="6"/>
  <c r="X82" i="6" s="1"/>
  <c r="W81" i="6"/>
  <c r="W80" i="6"/>
  <c r="X72" i="6" s="1"/>
  <c r="W70" i="6"/>
  <c r="W71" i="6"/>
  <c r="X62" i="6" s="1"/>
  <c r="W41" i="6"/>
  <c r="W40" i="6"/>
  <c r="X32" i="6" s="1"/>
  <c r="X33" i="6" s="1"/>
  <c r="W30" i="6"/>
  <c r="W31" i="6"/>
  <c r="X22" i="6" s="1"/>
  <c r="X23" i="6" s="1"/>
  <c r="X53" i="7"/>
  <c r="X55" i="7" s="1"/>
  <c r="X56" i="7" s="1"/>
  <c r="X4" i="7"/>
  <c r="X5" i="7" s="1"/>
  <c r="X6" i="7" s="1"/>
  <c r="X13" i="7"/>
  <c r="X14" i="7"/>
  <c r="X45" i="7"/>
  <c r="X46" i="7" s="1"/>
  <c r="X44" i="6"/>
  <c r="X45" i="6" s="1"/>
  <c r="X46" i="6" s="1"/>
  <c r="X122" i="6"/>
  <c r="X124" i="6" s="1"/>
  <c r="X193" i="6"/>
  <c r="X194" i="6"/>
  <c r="W187" i="6"/>
  <c r="W177" i="6"/>
  <c r="W167" i="6"/>
  <c r="W97" i="6"/>
  <c r="X59" i="7" l="1"/>
  <c r="X60" i="7" s="1"/>
  <c r="X58" i="7"/>
  <c r="X49" i="7"/>
  <c r="X50" i="7" s="1"/>
  <c r="X48" i="7"/>
  <c r="X9" i="7"/>
  <c r="X10" i="7" s="1"/>
  <c r="X8" i="7"/>
  <c r="X104" i="6"/>
  <c r="X105" i="6" s="1"/>
  <c r="X106" i="6" s="1"/>
  <c r="X108" i="6" s="1"/>
  <c r="X109" i="6" s="1"/>
  <c r="W190" i="6"/>
  <c r="X182" i="6" s="1"/>
  <c r="X184" i="6" s="1"/>
  <c r="W191" i="6"/>
  <c r="W180" i="6"/>
  <c r="X172" i="6" s="1"/>
  <c r="W181" i="6"/>
  <c r="W171" i="6"/>
  <c r="W170" i="6"/>
  <c r="W161" i="6"/>
  <c r="W160" i="6"/>
  <c r="X133" i="6"/>
  <c r="W101" i="6"/>
  <c r="W100" i="6"/>
  <c r="X92" i="6" s="1"/>
  <c r="X58" i="6"/>
  <c r="X59" i="6" s="1"/>
  <c r="X48" i="6"/>
  <c r="X49" i="6" s="1"/>
  <c r="X103" i="7"/>
  <c r="X105" i="7" s="1"/>
  <c r="X106" i="7" s="1"/>
  <c r="X57" i="7"/>
  <c r="M52" i="7" s="1"/>
  <c r="X7" i="7"/>
  <c r="X47" i="7"/>
  <c r="X15" i="7"/>
  <c r="X16" i="7" s="1"/>
  <c r="X61" i="7"/>
  <c r="X34" i="6"/>
  <c r="X35" i="6" s="1"/>
  <c r="X36" i="6" s="1"/>
  <c r="X123" i="6"/>
  <c r="X125" i="6" s="1"/>
  <c r="X126" i="6" s="1"/>
  <c r="X204" i="6"/>
  <c r="X205" i="6" s="1"/>
  <c r="X206" i="6" s="1"/>
  <c r="X143" i="6"/>
  <c r="X145" i="6" s="1"/>
  <c r="X146" i="6" s="1"/>
  <c r="X24" i="6"/>
  <c r="X25" i="6" s="1"/>
  <c r="X26" i="6" s="1"/>
  <c r="X195" i="6"/>
  <c r="X196" i="6" s="1"/>
  <c r="X135" i="6"/>
  <c r="X136" i="6" s="1"/>
  <c r="X113" i="6"/>
  <c r="X114" i="6"/>
  <c r="X83" i="6"/>
  <c r="X84" i="6"/>
  <c r="X73" i="6"/>
  <c r="X74" i="6"/>
  <c r="X63" i="6"/>
  <c r="X64" i="6"/>
  <c r="X57" i="6"/>
  <c r="X47" i="6"/>
  <c r="X109" i="7" l="1"/>
  <c r="X110" i="7" s="1"/>
  <c r="X108" i="7"/>
  <c r="X51" i="7"/>
  <c r="X18" i="7"/>
  <c r="X19" i="7" s="1"/>
  <c r="X11" i="7"/>
  <c r="Y2" i="7" s="1"/>
  <c r="Y4" i="7" s="1"/>
  <c r="X162" i="6"/>
  <c r="X164" i="6" s="1"/>
  <c r="X152" i="6"/>
  <c r="X153" i="6" s="1"/>
  <c r="X107" i="6"/>
  <c r="X208" i="6"/>
  <c r="X209" i="6" s="1"/>
  <c r="X198" i="6"/>
  <c r="X199" i="6" s="1"/>
  <c r="X154" i="6"/>
  <c r="X155" i="6" s="1"/>
  <c r="X156" i="6" s="1"/>
  <c r="X148" i="6"/>
  <c r="X149" i="6" s="1"/>
  <c r="X138" i="6"/>
  <c r="X139" i="6" s="1"/>
  <c r="X128" i="6"/>
  <c r="X129" i="6" s="1"/>
  <c r="X110" i="6"/>
  <c r="X111" i="6"/>
  <c r="Y102" i="6" s="1"/>
  <c r="Y104" i="6" s="1"/>
  <c r="X60" i="6"/>
  <c r="X61" i="6"/>
  <c r="Y52" i="6" s="1"/>
  <c r="X50" i="6"/>
  <c r="X51" i="6"/>
  <c r="Y42" i="6" s="1"/>
  <c r="X38" i="6"/>
  <c r="X39" i="6" s="1"/>
  <c r="X28" i="6"/>
  <c r="X29" i="6" s="1"/>
  <c r="M56" i="7"/>
  <c r="M54" i="7"/>
  <c r="X111" i="7"/>
  <c r="Y52" i="7"/>
  <c r="X17" i="7"/>
  <c r="X107" i="7"/>
  <c r="Y42" i="7"/>
  <c r="X163" i="6"/>
  <c r="X165" i="6" s="1"/>
  <c r="X166" i="6" s="1"/>
  <c r="X183" i="6"/>
  <c r="X185" i="6" s="1"/>
  <c r="X186" i="6" s="1"/>
  <c r="X207" i="6"/>
  <c r="X197" i="6"/>
  <c r="X173" i="6"/>
  <c r="X174" i="6"/>
  <c r="X157" i="6"/>
  <c r="X147" i="6"/>
  <c r="X137" i="6"/>
  <c r="X127" i="6"/>
  <c r="X115" i="6"/>
  <c r="X116" i="6" s="1"/>
  <c r="X94" i="6"/>
  <c r="X93" i="6"/>
  <c r="X85" i="6"/>
  <c r="X86" i="6" s="1"/>
  <c r="X75" i="6"/>
  <c r="X76" i="6" s="1"/>
  <c r="X65" i="6"/>
  <c r="X66" i="6" s="1"/>
  <c r="X37" i="6"/>
  <c r="X27" i="6"/>
  <c r="X21" i="7" l="1"/>
  <c r="Y12" i="7" s="1"/>
  <c r="Y14" i="7" s="1"/>
  <c r="X20" i="7"/>
  <c r="X151" i="6"/>
  <c r="X150" i="6"/>
  <c r="Y142" i="6" s="1"/>
  <c r="X210" i="6"/>
  <c r="X211" i="6"/>
  <c r="X200" i="6"/>
  <c r="X201" i="6"/>
  <c r="X188" i="6"/>
  <c r="X189" i="6" s="1"/>
  <c r="X191" i="6" s="1"/>
  <c r="X168" i="6"/>
  <c r="X169" i="6" s="1"/>
  <c r="X158" i="6"/>
  <c r="X159" i="6" s="1"/>
  <c r="X140" i="6"/>
  <c r="Y132" i="6" s="1"/>
  <c r="Y134" i="6" s="1"/>
  <c r="X141" i="6"/>
  <c r="X131" i="6"/>
  <c r="X130" i="6"/>
  <c r="Y122" i="6" s="1"/>
  <c r="Y123" i="6" s="1"/>
  <c r="X118" i="6"/>
  <c r="X119" i="6" s="1"/>
  <c r="X88" i="6"/>
  <c r="X89" i="6" s="1"/>
  <c r="X78" i="6"/>
  <c r="X79" i="6" s="1"/>
  <c r="X81" i="6" s="1"/>
  <c r="X68" i="6"/>
  <c r="X69" i="6" s="1"/>
  <c r="X41" i="6"/>
  <c r="X40" i="6"/>
  <c r="X30" i="6"/>
  <c r="Y22" i="6" s="1"/>
  <c r="X31" i="6"/>
  <c r="Y102" i="7"/>
  <c r="Y103" i="7" s="1"/>
  <c r="M58" i="7"/>
  <c r="M60" i="7" s="1"/>
  <c r="P58" i="7" s="1"/>
  <c r="Y103" i="6"/>
  <c r="Y105" i="6" s="1"/>
  <c r="Y106" i="6" s="1"/>
  <c r="Y3" i="7"/>
  <c r="Y5" i="7" s="1"/>
  <c r="Y6" i="7" s="1"/>
  <c r="Y44" i="7"/>
  <c r="Y43" i="7"/>
  <c r="Y54" i="7"/>
  <c r="Y53" i="7"/>
  <c r="Y202" i="6"/>
  <c r="Y203" i="6" s="1"/>
  <c r="X187" i="6"/>
  <c r="X175" i="6"/>
  <c r="X176" i="6" s="1"/>
  <c r="X167" i="6"/>
  <c r="X117" i="6"/>
  <c r="X95" i="6"/>
  <c r="X96" i="6" s="1"/>
  <c r="X87" i="6"/>
  <c r="X77" i="6"/>
  <c r="X67" i="6"/>
  <c r="Y53" i="6"/>
  <c r="Y54" i="6"/>
  <c r="Y43" i="6"/>
  <c r="Y44" i="6"/>
  <c r="P60" i="7" l="1"/>
  <c r="Q52" i="7" s="1"/>
  <c r="P64" i="7"/>
  <c r="U69" i="7" s="1"/>
  <c r="Y9" i="7"/>
  <c r="Y10" i="7" s="1"/>
  <c r="Y8" i="7"/>
  <c r="Y192" i="6"/>
  <c r="Y193" i="6" s="1"/>
  <c r="Y32" i="6"/>
  <c r="Y33" i="6" s="1"/>
  <c r="X190" i="6"/>
  <c r="Y182" i="6" s="1"/>
  <c r="Y184" i="6" s="1"/>
  <c r="X178" i="6"/>
  <c r="X179" i="6" s="1"/>
  <c r="X170" i="6"/>
  <c r="X171" i="6"/>
  <c r="X160" i="6"/>
  <c r="X161" i="6"/>
  <c r="X121" i="6"/>
  <c r="X120" i="6"/>
  <c r="Y112" i="6" s="1"/>
  <c r="Y108" i="6"/>
  <c r="Y109" i="6" s="1"/>
  <c r="X98" i="6"/>
  <c r="X99" i="6" s="1"/>
  <c r="X91" i="6"/>
  <c r="X90" i="6"/>
  <c r="X80" i="6"/>
  <c r="Y72" i="6" s="1"/>
  <c r="X71" i="6"/>
  <c r="X70" i="6"/>
  <c r="Y104" i="7"/>
  <c r="Y105" i="7" s="1"/>
  <c r="Y106" i="7" s="1"/>
  <c r="N52" i="7"/>
  <c r="R52" i="7" s="1"/>
  <c r="Y13" i="7"/>
  <c r="Y15" i="7" s="1"/>
  <c r="Y16" i="7" s="1"/>
  <c r="Y55" i="7"/>
  <c r="Y56" i="7" s="1"/>
  <c r="Y7" i="7"/>
  <c r="Y11" i="7"/>
  <c r="Y45" i="7"/>
  <c r="Y46" i="7" s="1"/>
  <c r="Y34" i="6"/>
  <c r="Y35" i="6" s="1"/>
  <c r="Y36" i="6" s="1"/>
  <c r="Y204" i="6"/>
  <c r="Y205" i="6" s="1"/>
  <c r="Y206" i="6" s="1"/>
  <c r="Y194" i="6"/>
  <c r="X177" i="6"/>
  <c r="Y133" i="6"/>
  <c r="Y135" i="6" s="1"/>
  <c r="Y136" i="6" s="1"/>
  <c r="Y124" i="6"/>
  <c r="Y125" i="6" s="1"/>
  <c r="Y126" i="6" s="1"/>
  <c r="Y143" i="6"/>
  <c r="Y144" i="6"/>
  <c r="Y107" i="6"/>
  <c r="X97" i="6"/>
  <c r="Y55" i="6"/>
  <c r="Y56" i="6" s="1"/>
  <c r="Y45" i="6"/>
  <c r="Y46" i="6" s="1"/>
  <c r="Y23" i="6"/>
  <c r="Y24" i="6"/>
  <c r="Y109" i="7" l="1"/>
  <c r="Y110" i="7" s="1"/>
  <c r="Y108" i="7"/>
  <c r="Y59" i="7"/>
  <c r="Y61" i="7" s="1"/>
  <c r="Y58" i="7"/>
  <c r="U71" i="7"/>
  <c r="U70" i="7"/>
  <c r="Y49" i="7"/>
  <c r="Y50" i="7" s="1"/>
  <c r="Y48" i="7"/>
  <c r="Y19" i="7"/>
  <c r="Y21" i="7" s="1"/>
  <c r="Y18" i="7"/>
  <c r="X181" i="6"/>
  <c r="X180" i="6"/>
  <c r="Y172" i="6" s="1"/>
  <c r="Y173" i="6" s="1"/>
  <c r="Y82" i="6"/>
  <c r="Y83" i="6" s="1"/>
  <c r="Y62" i="6"/>
  <c r="Y63" i="6" s="1"/>
  <c r="Y208" i="6"/>
  <c r="Y209" i="6" s="1"/>
  <c r="Y162" i="6"/>
  <c r="Y152" i="6"/>
  <c r="Y138" i="6"/>
  <c r="Y139" i="6" s="1"/>
  <c r="Y128" i="6"/>
  <c r="Y129" i="6" s="1"/>
  <c r="Y110" i="6"/>
  <c r="Y111" i="6"/>
  <c r="Z102" i="6" s="1"/>
  <c r="Z104" i="6" s="1"/>
  <c r="X100" i="6"/>
  <c r="X101" i="6"/>
  <c r="Y92" i="6" s="1"/>
  <c r="Y58" i="6"/>
  <c r="Y59" i="6" s="1"/>
  <c r="Y48" i="6"/>
  <c r="Y49" i="6" s="1"/>
  <c r="Y38" i="6"/>
  <c r="Y39" i="6" s="1"/>
  <c r="M4" i="7"/>
  <c r="M6" i="7"/>
  <c r="Y47" i="7"/>
  <c r="Y17" i="7"/>
  <c r="Y51" i="7"/>
  <c r="Y20" i="7"/>
  <c r="Y60" i="7"/>
  <c r="Z2" i="7"/>
  <c r="Y57" i="7"/>
  <c r="Y107" i="7"/>
  <c r="M102" i="7" s="1"/>
  <c r="Y183" i="6"/>
  <c r="Y185" i="6" s="1"/>
  <c r="Y186" i="6" s="1"/>
  <c r="Y195" i="6"/>
  <c r="Y196" i="6" s="1"/>
  <c r="Y207" i="6"/>
  <c r="Y145" i="6"/>
  <c r="Y146" i="6" s="1"/>
  <c r="Y137" i="6"/>
  <c r="Y127" i="6"/>
  <c r="Y113" i="6"/>
  <c r="Y114" i="6"/>
  <c r="Y84" i="6"/>
  <c r="Y73" i="6"/>
  <c r="Y74" i="6"/>
  <c r="Y57" i="6"/>
  <c r="Y47" i="6"/>
  <c r="Y37" i="6"/>
  <c r="Y25" i="6"/>
  <c r="Y26" i="6" s="1"/>
  <c r="V62" i="7" l="1"/>
  <c r="V64" i="7" s="1"/>
  <c r="Y111" i="7"/>
  <c r="M42" i="7"/>
  <c r="Y64" i="6"/>
  <c r="Y65" i="6" s="1"/>
  <c r="Y66" i="6" s="1"/>
  <c r="Y68" i="6" s="1"/>
  <c r="Y69" i="6" s="1"/>
  <c r="Y210" i="6"/>
  <c r="Y211" i="6"/>
  <c r="Y198" i="6"/>
  <c r="Y199" i="6" s="1"/>
  <c r="Y188" i="6"/>
  <c r="Y189" i="6" s="1"/>
  <c r="Y164" i="6"/>
  <c r="Y163" i="6"/>
  <c r="Y153" i="6"/>
  <c r="Y154" i="6"/>
  <c r="Y148" i="6"/>
  <c r="Y149" i="6" s="1"/>
  <c r="Y150" i="6" s="1"/>
  <c r="Y141" i="6"/>
  <c r="Y140" i="6"/>
  <c r="Z132" i="6" s="1"/>
  <c r="Z134" i="6" s="1"/>
  <c r="Y130" i="6"/>
  <c r="Y131" i="6"/>
  <c r="Z122" i="6" s="1"/>
  <c r="Z123" i="6" s="1"/>
  <c r="Y60" i="6"/>
  <c r="Y61" i="6"/>
  <c r="Z52" i="6" s="1"/>
  <c r="Y50" i="6"/>
  <c r="Y51" i="6"/>
  <c r="Z42" i="6" s="1"/>
  <c r="Z44" i="6" s="1"/>
  <c r="Y41" i="6"/>
  <c r="Y40" i="6"/>
  <c r="Z32" i="6" s="1"/>
  <c r="Z33" i="6" s="1"/>
  <c r="Y28" i="6"/>
  <c r="Y29" i="6" s="1"/>
  <c r="M106" i="7"/>
  <c r="M104" i="7"/>
  <c r="Z42" i="7"/>
  <c r="Z43" i="7" s="1"/>
  <c r="Z202" i="6"/>
  <c r="Z203" i="6" s="1"/>
  <c r="Z12" i="7"/>
  <c r="Z13" i="7" s="1"/>
  <c r="M8" i="7"/>
  <c r="M10" i="7" s="1"/>
  <c r="Z3" i="7"/>
  <c r="Z4" i="7"/>
  <c r="Z102" i="7"/>
  <c r="Z52" i="7"/>
  <c r="Z103" i="6"/>
  <c r="Z105" i="6" s="1"/>
  <c r="Z106" i="6" s="1"/>
  <c r="Y197" i="6"/>
  <c r="Y174" i="6"/>
  <c r="Y175" i="6" s="1"/>
  <c r="Y176" i="6" s="1"/>
  <c r="Y187" i="6"/>
  <c r="Y147" i="6"/>
  <c r="Y115" i="6"/>
  <c r="Y116" i="6" s="1"/>
  <c r="Y93" i="6"/>
  <c r="Y94" i="6"/>
  <c r="Y85" i="6"/>
  <c r="Y86" i="6" s="1"/>
  <c r="Y75" i="6"/>
  <c r="Y76" i="6" s="1"/>
  <c r="Y27" i="6"/>
  <c r="V63" i="7" l="1"/>
  <c r="V65" i="7" s="1"/>
  <c r="V66" i="7" s="1"/>
  <c r="M46" i="7"/>
  <c r="M44" i="7"/>
  <c r="P8" i="7"/>
  <c r="Y190" i="6"/>
  <c r="Y191" i="6"/>
  <c r="Z182" i="6" s="1"/>
  <c r="Y67" i="6"/>
  <c r="Z204" i="6"/>
  <c r="Z205" i="6" s="1"/>
  <c r="Z206" i="6" s="1"/>
  <c r="Y201" i="6"/>
  <c r="Y200" i="6"/>
  <c r="Z192" i="6" s="1"/>
  <c r="Z193" i="6" s="1"/>
  <c r="Y178" i="6"/>
  <c r="Y179" i="6" s="1"/>
  <c r="Y180" i="6" s="1"/>
  <c r="Y165" i="6"/>
  <c r="Y166" i="6" s="1"/>
  <c r="Y155" i="6"/>
  <c r="Y156" i="6" s="1"/>
  <c r="Y157" i="6" s="1"/>
  <c r="Y151" i="6"/>
  <c r="Z142" i="6" s="1"/>
  <c r="Y118" i="6"/>
  <c r="Y119" i="6" s="1"/>
  <c r="Z108" i="6"/>
  <c r="Z109" i="6" s="1"/>
  <c r="Y88" i="6"/>
  <c r="Y89" i="6" s="1"/>
  <c r="Y78" i="6"/>
  <c r="Y79" i="6" s="1"/>
  <c r="Y81" i="6" s="1"/>
  <c r="Y70" i="6"/>
  <c r="Y71" i="6"/>
  <c r="Z62" i="6" s="1"/>
  <c r="Y30" i="6"/>
  <c r="Y31" i="6"/>
  <c r="Z22" i="6" s="1"/>
  <c r="Z24" i="6" s="1"/>
  <c r="M108" i="7"/>
  <c r="M110" i="7" s="1"/>
  <c r="P108" i="7" s="1"/>
  <c r="P110" i="7" s="1"/>
  <c r="Q102" i="7" s="1"/>
  <c r="Z44" i="7"/>
  <c r="Z45" i="7" s="1"/>
  <c r="Z46" i="7" s="1"/>
  <c r="Z14" i="7"/>
  <c r="Z15" i="7" s="1"/>
  <c r="Z16" i="7" s="1"/>
  <c r="N2" i="7"/>
  <c r="Z104" i="7"/>
  <c r="Z103" i="7"/>
  <c r="Z5" i="7"/>
  <c r="Z6" i="7" s="1"/>
  <c r="Z54" i="7"/>
  <c r="Z53" i="7"/>
  <c r="Z34" i="6"/>
  <c r="Z35" i="6" s="1"/>
  <c r="Z36" i="6" s="1"/>
  <c r="Z43" i="6"/>
  <c r="Z45" i="6" s="1"/>
  <c r="Z46" i="6" s="1"/>
  <c r="Z133" i="6"/>
  <c r="Z135" i="6" s="1"/>
  <c r="Z136" i="6" s="1"/>
  <c r="Z124" i="6"/>
  <c r="Z125" i="6" s="1"/>
  <c r="Z126" i="6" s="1"/>
  <c r="Z128" i="6" s="1"/>
  <c r="Z107" i="6"/>
  <c r="Y177" i="6"/>
  <c r="Y117" i="6"/>
  <c r="Y95" i="6"/>
  <c r="Y96" i="6" s="1"/>
  <c r="Y87" i="6"/>
  <c r="Y77" i="6"/>
  <c r="Z54" i="6"/>
  <c r="Z53" i="6"/>
  <c r="V68" i="7" l="1"/>
  <c r="V69" i="7" s="1"/>
  <c r="V67" i="7"/>
  <c r="Z48" i="7"/>
  <c r="Z49" i="7" s="1"/>
  <c r="M48" i="7"/>
  <c r="M50" i="7" s="1"/>
  <c r="P48" i="7" s="1"/>
  <c r="N42" i="7"/>
  <c r="Z19" i="7"/>
  <c r="Z20" i="7" s="1"/>
  <c r="Z18" i="7"/>
  <c r="Z8" i="7"/>
  <c r="Z9" i="7" s="1"/>
  <c r="P10" i="7"/>
  <c r="Q2" i="7" s="1"/>
  <c r="R2" i="7" s="1"/>
  <c r="P94" i="7"/>
  <c r="U99" i="7" s="1"/>
  <c r="Z208" i="6"/>
  <c r="Z209" i="6" s="1"/>
  <c r="Z194" i="6"/>
  <c r="Z195" i="6" s="1"/>
  <c r="Z196" i="6" s="1"/>
  <c r="Y181" i="6"/>
  <c r="Z172" i="6" s="1"/>
  <c r="Y168" i="6"/>
  <c r="Y169" i="6" s="1"/>
  <c r="Y167" i="6"/>
  <c r="Y158" i="6"/>
  <c r="Y159" i="6" s="1"/>
  <c r="Z138" i="6"/>
  <c r="Z139" i="6" s="1"/>
  <c r="Y120" i="6"/>
  <c r="Y121" i="6"/>
  <c r="Z112" i="6" s="1"/>
  <c r="Z114" i="6" s="1"/>
  <c r="Z110" i="6"/>
  <c r="Z111" i="6"/>
  <c r="AA102" i="6" s="1"/>
  <c r="Y98" i="6"/>
  <c r="Y99" i="6" s="1"/>
  <c r="Y91" i="6"/>
  <c r="Y90" i="6"/>
  <c r="Z82" i="6" s="1"/>
  <c r="Y80" i="6"/>
  <c r="Z72" i="6" s="1"/>
  <c r="Z63" i="6"/>
  <c r="Z64" i="6"/>
  <c r="Z65" i="6" s="1"/>
  <c r="Z66" i="6" s="1"/>
  <c r="Z48" i="6"/>
  <c r="Z49" i="6" s="1"/>
  <c r="Z38" i="6"/>
  <c r="Z39" i="6" s="1"/>
  <c r="N102" i="7"/>
  <c r="R102" i="7" s="1"/>
  <c r="Z23" i="6"/>
  <c r="Z25" i="6" s="1"/>
  <c r="Z26" i="6" s="1"/>
  <c r="Z47" i="7"/>
  <c r="Z55" i="7"/>
  <c r="Z56" i="7" s="1"/>
  <c r="Z17" i="7"/>
  <c r="M12" i="7" s="1"/>
  <c r="Z105" i="7"/>
  <c r="Z106" i="7" s="1"/>
  <c r="Z21" i="7"/>
  <c r="Z7" i="7"/>
  <c r="Z129" i="6"/>
  <c r="Z131" i="6" s="1"/>
  <c r="Z127" i="6"/>
  <c r="Z207" i="6"/>
  <c r="Z184" i="6"/>
  <c r="Z183" i="6"/>
  <c r="Z144" i="6"/>
  <c r="Z143" i="6"/>
  <c r="Z137" i="6"/>
  <c r="Y97" i="6"/>
  <c r="Z55" i="6"/>
  <c r="Z56" i="6" s="1"/>
  <c r="Z47" i="6"/>
  <c r="Z37" i="6"/>
  <c r="Z108" i="7" l="1"/>
  <c r="Z109" i="7" s="1"/>
  <c r="V71" i="7"/>
  <c r="V70" i="7"/>
  <c r="Z59" i="7"/>
  <c r="Z61" i="7" s="1"/>
  <c r="Z58" i="7"/>
  <c r="Z50" i="7"/>
  <c r="Z51" i="7"/>
  <c r="AA42" i="7" s="1"/>
  <c r="P50" i="7"/>
  <c r="Q42" i="7" s="1"/>
  <c r="R42" i="7" s="1"/>
  <c r="P24" i="7"/>
  <c r="Z10" i="7"/>
  <c r="Z11" i="7"/>
  <c r="AA2" i="7" s="1"/>
  <c r="U101" i="7"/>
  <c r="U100" i="7"/>
  <c r="Y101" i="6"/>
  <c r="Y100" i="6"/>
  <c r="Z211" i="6"/>
  <c r="Z210" i="6"/>
  <c r="AA202" i="6" s="1"/>
  <c r="AA203" i="6" s="1"/>
  <c r="Z198" i="6"/>
  <c r="Z199" i="6" s="1"/>
  <c r="Z200" i="6" s="1"/>
  <c r="Y170" i="6"/>
  <c r="Y171" i="6"/>
  <c r="Y161" i="6"/>
  <c r="Y160" i="6"/>
  <c r="Z152" i="6" s="1"/>
  <c r="Z141" i="6"/>
  <c r="Z140" i="6"/>
  <c r="AA132" i="6" s="1"/>
  <c r="AA133" i="6" s="1"/>
  <c r="Z68" i="6"/>
  <c r="Z69" i="6" s="1"/>
  <c r="Z58" i="6"/>
  <c r="Z59" i="6" s="1"/>
  <c r="Z50" i="6"/>
  <c r="Z51" i="6"/>
  <c r="AA42" i="6" s="1"/>
  <c r="AA43" i="6" s="1"/>
  <c r="Z40" i="6"/>
  <c r="Z41" i="6"/>
  <c r="AA32" i="6" s="1"/>
  <c r="Z28" i="6"/>
  <c r="Z29" i="6" s="1"/>
  <c r="Z107" i="7"/>
  <c r="M16" i="7"/>
  <c r="M14" i="7"/>
  <c r="AA12" i="7"/>
  <c r="AA13" i="7" s="1"/>
  <c r="Z57" i="7"/>
  <c r="Z130" i="6"/>
  <c r="AA122" i="6" s="1"/>
  <c r="Z113" i="6"/>
  <c r="Z115" i="6" s="1"/>
  <c r="Z116" i="6" s="1"/>
  <c r="Z197" i="6"/>
  <c r="Z185" i="6"/>
  <c r="Z186" i="6" s="1"/>
  <c r="Z174" i="6"/>
  <c r="Z173" i="6"/>
  <c r="Z145" i="6"/>
  <c r="Z146" i="6" s="1"/>
  <c r="AA103" i="6"/>
  <c r="AA104" i="6"/>
  <c r="Z92" i="6"/>
  <c r="Z83" i="6"/>
  <c r="Z84" i="6"/>
  <c r="Z74" i="6"/>
  <c r="Z73" i="6"/>
  <c r="Z67" i="6"/>
  <c r="Z57" i="6"/>
  <c r="Z27" i="6"/>
  <c r="W62" i="7" l="1"/>
  <c r="W63" i="7" s="1"/>
  <c r="Z110" i="7"/>
  <c r="Z111" i="7"/>
  <c r="AA102" i="7" s="1"/>
  <c r="Z60" i="7"/>
  <c r="W64" i="7"/>
  <c r="U29" i="7"/>
  <c r="V92" i="7"/>
  <c r="Z201" i="6"/>
  <c r="AA192" i="6" s="1"/>
  <c r="AA193" i="6" s="1"/>
  <c r="Z188" i="6"/>
  <c r="Z189" i="6" s="1"/>
  <c r="Z162" i="6"/>
  <c r="Z154" i="6"/>
  <c r="Z153" i="6"/>
  <c r="Z148" i="6"/>
  <c r="Z149" i="6" s="1"/>
  <c r="Z118" i="6"/>
  <c r="Z119" i="6" s="1"/>
  <c r="Z70" i="6"/>
  <c r="Z71" i="6"/>
  <c r="AA62" i="6" s="1"/>
  <c r="AA64" i="6" s="1"/>
  <c r="Z61" i="6"/>
  <c r="Z60" i="6"/>
  <c r="Z30" i="6"/>
  <c r="Z31" i="6"/>
  <c r="M18" i="7"/>
  <c r="M20" i="7" s="1"/>
  <c r="P18" i="7" s="1"/>
  <c r="P20" i="7" s="1"/>
  <c r="Q12" i="7" s="1"/>
  <c r="AA52" i="7"/>
  <c r="AA53" i="7" s="1"/>
  <c r="AA14" i="7"/>
  <c r="AA15" i="7" s="1"/>
  <c r="AA16" i="7" s="1"/>
  <c r="AA43" i="7"/>
  <c r="AA44" i="7"/>
  <c r="AA3" i="7"/>
  <c r="AA4" i="7"/>
  <c r="AA204" i="6"/>
  <c r="AA205" i="6" s="1"/>
  <c r="AA206" i="6" s="1"/>
  <c r="Z187" i="6"/>
  <c r="AA134" i="6"/>
  <c r="AA135" i="6" s="1"/>
  <c r="AA136" i="6" s="1"/>
  <c r="AA44" i="6"/>
  <c r="AA45" i="6" s="1"/>
  <c r="AA46" i="6" s="1"/>
  <c r="Z175" i="6"/>
  <c r="Z176" i="6" s="1"/>
  <c r="Z147" i="6"/>
  <c r="AA123" i="6"/>
  <c r="AA124" i="6"/>
  <c r="Z117" i="6"/>
  <c r="AA105" i="6"/>
  <c r="AA106" i="6" s="1"/>
  <c r="Z94" i="6"/>
  <c r="Z93" i="6"/>
  <c r="Z85" i="6"/>
  <c r="Z86" i="6" s="1"/>
  <c r="Z75" i="6"/>
  <c r="Z76" i="6" s="1"/>
  <c r="AA33" i="6"/>
  <c r="AA34" i="6"/>
  <c r="W65" i="7" l="1"/>
  <c r="W66" i="7" s="1"/>
  <c r="W67" i="7" s="1"/>
  <c r="U31" i="7"/>
  <c r="U30" i="7"/>
  <c r="V22" i="7" s="1"/>
  <c r="AA18" i="7"/>
  <c r="AA19" i="7" s="1"/>
  <c r="V94" i="7"/>
  <c r="V93" i="7"/>
  <c r="AA52" i="6"/>
  <c r="AA53" i="6" s="1"/>
  <c r="AA22" i="6"/>
  <c r="AA208" i="6"/>
  <c r="AA209" i="6" s="1"/>
  <c r="Z190" i="6"/>
  <c r="Z191" i="6"/>
  <c r="AA182" i="6" s="1"/>
  <c r="Z178" i="6"/>
  <c r="Z179" i="6" s="1"/>
  <c r="Z163" i="6"/>
  <c r="Z164" i="6"/>
  <c r="Z155" i="6"/>
  <c r="Z156" i="6" s="1"/>
  <c r="Z158" i="6" s="1"/>
  <c r="Z159" i="6" s="1"/>
  <c r="Z151" i="6"/>
  <c r="Z150" i="6"/>
  <c r="AA142" i="6" s="1"/>
  <c r="AA143" i="6" s="1"/>
  <c r="AA138" i="6"/>
  <c r="AA139" i="6" s="1"/>
  <c r="Z121" i="6"/>
  <c r="Z120" i="6"/>
  <c r="AA108" i="6"/>
  <c r="AA109" i="6" s="1"/>
  <c r="Z88" i="6"/>
  <c r="Z89" i="6" s="1"/>
  <c r="Z78" i="6"/>
  <c r="Z79" i="6" s="1"/>
  <c r="AA54" i="6"/>
  <c r="AA48" i="6"/>
  <c r="AA49" i="6" s="1"/>
  <c r="N12" i="7"/>
  <c r="R12" i="7" s="1"/>
  <c r="AA54" i="7"/>
  <c r="AA55" i="7" s="1"/>
  <c r="AA56" i="7" s="1"/>
  <c r="AA17" i="7"/>
  <c r="AA45" i="7"/>
  <c r="AA46" i="7" s="1"/>
  <c r="AA103" i="7"/>
  <c r="AA104" i="7"/>
  <c r="AA5" i="7"/>
  <c r="AA6" i="7" s="1"/>
  <c r="AA194" i="6"/>
  <c r="AA195" i="6" s="1"/>
  <c r="AA196" i="6" s="1"/>
  <c r="AA63" i="6"/>
  <c r="AA65" i="6" s="1"/>
  <c r="AA66" i="6" s="1"/>
  <c r="AA207" i="6"/>
  <c r="Z177" i="6"/>
  <c r="AA137" i="6"/>
  <c r="AA125" i="6"/>
  <c r="AA126" i="6" s="1"/>
  <c r="AA107" i="6"/>
  <c r="Z95" i="6"/>
  <c r="Z96" i="6" s="1"/>
  <c r="Z87" i="6"/>
  <c r="Z77" i="6"/>
  <c r="AA47" i="6"/>
  <c r="AA35" i="6"/>
  <c r="AA36" i="6" s="1"/>
  <c r="AA23" i="6"/>
  <c r="AA24" i="6"/>
  <c r="W68" i="7" l="1"/>
  <c r="W69" i="7" s="1"/>
  <c r="AA59" i="7"/>
  <c r="AA60" i="7" s="1"/>
  <c r="AA58" i="7"/>
  <c r="V23" i="7"/>
  <c r="V24" i="7"/>
  <c r="AA49" i="7"/>
  <c r="AA50" i="7" s="1"/>
  <c r="AA48" i="7"/>
  <c r="AA21" i="7"/>
  <c r="AA20" i="7"/>
  <c r="AB12" i="7" s="1"/>
  <c r="AB13" i="7" s="1"/>
  <c r="AA9" i="7"/>
  <c r="AA10" i="7" s="1"/>
  <c r="AA8" i="7"/>
  <c r="V95" i="7"/>
  <c r="V96" i="7" s="1"/>
  <c r="Z157" i="6"/>
  <c r="AA112" i="6"/>
  <c r="AA55" i="6"/>
  <c r="AA56" i="6" s="1"/>
  <c r="AA58" i="6" s="1"/>
  <c r="AA59" i="6" s="1"/>
  <c r="AA210" i="6"/>
  <c r="AA211" i="6"/>
  <c r="AA199" i="6"/>
  <c r="AA201" i="6" s="1"/>
  <c r="AA198" i="6"/>
  <c r="Z180" i="6"/>
  <c r="Z181" i="6"/>
  <c r="Z165" i="6"/>
  <c r="Z166" i="6" s="1"/>
  <c r="Z167" i="6" s="1"/>
  <c r="Z160" i="6"/>
  <c r="Z161" i="6"/>
  <c r="AA152" i="6" s="1"/>
  <c r="AA141" i="6"/>
  <c r="AA140" i="6"/>
  <c r="AA128" i="6"/>
  <c r="AA129" i="6" s="1"/>
  <c r="AA114" i="6"/>
  <c r="AA115" i="6" s="1"/>
  <c r="AA116" i="6" s="1"/>
  <c r="AA113" i="6"/>
  <c r="AA110" i="6"/>
  <c r="AA111" i="6"/>
  <c r="AB102" i="6" s="1"/>
  <c r="AB104" i="6" s="1"/>
  <c r="Z98" i="6"/>
  <c r="Z99" i="6" s="1"/>
  <c r="Z91" i="6"/>
  <c r="Z90" i="6"/>
  <c r="Z80" i="6"/>
  <c r="Z81" i="6"/>
  <c r="AA68" i="6"/>
  <c r="AA69" i="6" s="1"/>
  <c r="AA51" i="6"/>
  <c r="AA50" i="6"/>
  <c r="AB42" i="6" s="1"/>
  <c r="AB43" i="6" s="1"/>
  <c r="AA38" i="6"/>
  <c r="AA39" i="6" s="1"/>
  <c r="AA57" i="7"/>
  <c r="AA47" i="7"/>
  <c r="AA7" i="7"/>
  <c r="AA51" i="7"/>
  <c r="AA105" i="7"/>
  <c r="AA106" i="7" s="1"/>
  <c r="AA197" i="6"/>
  <c r="AA144" i="6"/>
  <c r="AA145" i="6" s="1"/>
  <c r="AA146" i="6" s="1"/>
  <c r="AA200" i="6"/>
  <c r="AA183" i="6"/>
  <c r="AA184" i="6"/>
  <c r="AA127" i="6"/>
  <c r="Z97" i="6"/>
  <c r="AA67" i="6"/>
  <c r="AA57" i="6"/>
  <c r="AA37" i="6"/>
  <c r="AA25" i="6"/>
  <c r="AA26" i="6" s="1"/>
  <c r="AA108" i="7" l="1"/>
  <c r="AA109" i="7" s="1"/>
  <c r="V98" i="7"/>
  <c r="V99" i="7" s="1"/>
  <c r="W71" i="7"/>
  <c r="W70" i="7"/>
  <c r="X62" i="7" s="1"/>
  <c r="X64" i="7" s="1"/>
  <c r="AA61" i="7"/>
  <c r="V25" i="7"/>
  <c r="V26" i="7" s="1"/>
  <c r="V28" i="7" s="1"/>
  <c r="V29" i="7" s="1"/>
  <c r="V97" i="7"/>
  <c r="AA11" i="7"/>
  <c r="AB2" i="7" s="1"/>
  <c r="AB4" i="7" s="1"/>
  <c r="AB202" i="6"/>
  <c r="AB204" i="6" s="1"/>
  <c r="AA172" i="6"/>
  <c r="AA173" i="6" s="1"/>
  <c r="AB132" i="6"/>
  <c r="Z100" i="6"/>
  <c r="Z101" i="6"/>
  <c r="AA82" i="6"/>
  <c r="AA83" i="6" s="1"/>
  <c r="AA72" i="6"/>
  <c r="AA73" i="6" s="1"/>
  <c r="AA61" i="6"/>
  <c r="AA60" i="6"/>
  <c r="AB52" i="6" s="1"/>
  <c r="AB53" i="6" s="1"/>
  <c r="Z168" i="6"/>
  <c r="Z169" i="6" s="1"/>
  <c r="AA153" i="6"/>
  <c r="AA154" i="6"/>
  <c r="AA148" i="6"/>
  <c r="AA149" i="6" s="1"/>
  <c r="AA131" i="6"/>
  <c r="AA130" i="6"/>
  <c r="AB122" i="6" s="1"/>
  <c r="AA118" i="6"/>
  <c r="AA119" i="6" s="1"/>
  <c r="AA70" i="6"/>
  <c r="AA71" i="6"/>
  <c r="AB62" i="6" s="1"/>
  <c r="AA40" i="6"/>
  <c r="AA41" i="6"/>
  <c r="AA28" i="6"/>
  <c r="AA29" i="6" s="1"/>
  <c r="AA107" i="7"/>
  <c r="AB42" i="7"/>
  <c r="AB44" i="7" s="1"/>
  <c r="AB44" i="6"/>
  <c r="AB45" i="6" s="1"/>
  <c r="AB46" i="6" s="1"/>
  <c r="AB14" i="7"/>
  <c r="AB15" i="7" s="1"/>
  <c r="AB16" i="7" s="1"/>
  <c r="AB52" i="7"/>
  <c r="AB192" i="6"/>
  <c r="AB193" i="6" s="1"/>
  <c r="AB203" i="6"/>
  <c r="AB205" i="6" s="1"/>
  <c r="AB206" i="6" s="1"/>
  <c r="AB208" i="6" s="1"/>
  <c r="AA174" i="6"/>
  <c r="AA175" i="6" s="1"/>
  <c r="AA176" i="6" s="1"/>
  <c r="AB103" i="6"/>
  <c r="AB105" i="6" s="1"/>
  <c r="AB106" i="6" s="1"/>
  <c r="AA74" i="6"/>
  <c r="AA75" i="6" s="1"/>
  <c r="AA76" i="6" s="1"/>
  <c r="AA185" i="6"/>
  <c r="AA186" i="6" s="1"/>
  <c r="AA147" i="6"/>
  <c r="AB133" i="6"/>
  <c r="AB134" i="6"/>
  <c r="AA117" i="6"/>
  <c r="AA92" i="6"/>
  <c r="AA27" i="6"/>
  <c r="V27" i="7" l="1"/>
  <c r="AA110" i="7"/>
  <c r="AA111" i="7"/>
  <c r="V101" i="7"/>
  <c r="V100" i="7"/>
  <c r="X63" i="7"/>
  <c r="X65" i="7" s="1"/>
  <c r="X66" i="7" s="1"/>
  <c r="X67" i="7" s="1"/>
  <c r="V30" i="7"/>
  <c r="V31" i="7"/>
  <c r="AB19" i="7"/>
  <c r="AB21" i="7" s="1"/>
  <c r="AB18" i="7"/>
  <c r="AA84" i="6"/>
  <c r="AB32" i="6"/>
  <c r="AB34" i="6" s="1"/>
  <c r="AA188" i="6"/>
  <c r="AA189" i="6" s="1"/>
  <c r="AA179" i="6"/>
  <c r="AA180" i="6" s="1"/>
  <c r="AA178" i="6"/>
  <c r="Z171" i="6"/>
  <c r="Z170" i="6"/>
  <c r="AA155" i="6"/>
  <c r="AA156" i="6" s="1"/>
  <c r="AA157" i="6" s="1"/>
  <c r="AA151" i="6"/>
  <c r="AA150" i="6"/>
  <c r="AB142" i="6" s="1"/>
  <c r="AA120" i="6"/>
  <c r="AA121" i="6"/>
  <c r="AB112" i="6" s="1"/>
  <c r="AB114" i="6" s="1"/>
  <c r="AB108" i="6"/>
  <c r="AB109" i="6" s="1"/>
  <c r="AA78" i="6"/>
  <c r="AA79" i="6" s="1"/>
  <c r="AB48" i="6"/>
  <c r="AB49" i="6" s="1"/>
  <c r="AA30" i="6"/>
  <c r="AA31" i="6"/>
  <c r="AB102" i="7"/>
  <c r="AB104" i="7" s="1"/>
  <c r="AB43" i="7"/>
  <c r="AB45" i="7" s="1"/>
  <c r="AB46" i="7" s="1"/>
  <c r="AB3" i="7"/>
  <c r="AB5" i="7" s="1"/>
  <c r="AB6" i="7" s="1"/>
  <c r="AB17" i="7"/>
  <c r="AB53" i="7"/>
  <c r="AB54" i="7"/>
  <c r="AB33" i="6"/>
  <c r="AB35" i="6" s="1"/>
  <c r="AB36" i="6" s="1"/>
  <c r="AB194" i="6"/>
  <c r="AB195" i="6" s="1"/>
  <c r="AB196" i="6" s="1"/>
  <c r="AB209" i="6"/>
  <c r="AB210" i="6" s="1"/>
  <c r="AB207" i="6"/>
  <c r="AB54" i="6"/>
  <c r="AB55" i="6" s="1"/>
  <c r="AB56" i="6" s="1"/>
  <c r="AA187" i="6"/>
  <c r="AA177" i="6"/>
  <c r="AB135" i="6"/>
  <c r="AB136" i="6" s="1"/>
  <c r="AB124" i="6"/>
  <c r="AB123" i="6"/>
  <c r="AB107" i="6"/>
  <c r="AA93" i="6"/>
  <c r="AA94" i="6"/>
  <c r="AA85" i="6"/>
  <c r="AA86" i="6" s="1"/>
  <c r="AA77" i="6"/>
  <c r="AB63" i="6"/>
  <c r="AB64" i="6"/>
  <c r="AB47" i="6"/>
  <c r="W22" i="7" l="1"/>
  <c r="W23" i="7" s="1"/>
  <c r="M62" i="7"/>
  <c r="M64" i="7" s="1"/>
  <c r="W92" i="7"/>
  <c r="W93" i="7" s="1"/>
  <c r="X68" i="7"/>
  <c r="X69" i="7" s="1"/>
  <c r="AB48" i="7"/>
  <c r="AB49" i="7" s="1"/>
  <c r="AB20" i="7"/>
  <c r="AB9" i="7"/>
  <c r="AB11" i="7" s="1"/>
  <c r="AB8" i="7"/>
  <c r="AA190" i="6"/>
  <c r="AA191" i="6"/>
  <c r="AA181" i="6"/>
  <c r="AB172" i="6" s="1"/>
  <c r="AB22" i="6"/>
  <c r="AB24" i="6" s="1"/>
  <c r="AB198" i="6"/>
  <c r="AB199" i="6" s="1"/>
  <c r="AA162" i="6"/>
  <c r="AA158" i="6"/>
  <c r="AA159" i="6" s="1"/>
  <c r="AB143" i="6"/>
  <c r="AB144" i="6"/>
  <c r="AB145" i="6" s="1"/>
  <c r="AB146" i="6" s="1"/>
  <c r="AB138" i="6"/>
  <c r="AB139" i="6" s="1"/>
  <c r="AB111" i="6"/>
  <c r="AB110" i="6"/>
  <c r="AA88" i="6"/>
  <c r="AA89" i="6" s="1"/>
  <c r="AA80" i="6"/>
  <c r="AA81" i="6"/>
  <c r="AB72" i="6" s="1"/>
  <c r="AB74" i="6" s="1"/>
  <c r="AB58" i="6"/>
  <c r="AB59" i="6" s="1"/>
  <c r="AB50" i="6"/>
  <c r="AB51" i="6"/>
  <c r="AC42" i="6" s="1"/>
  <c r="AB39" i="6"/>
  <c r="AB40" i="6" s="1"/>
  <c r="AB38" i="6"/>
  <c r="AB103" i="7"/>
  <c r="AB47" i="7"/>
  <c r="AC12" i="7"/>
  <c r="AC14" i="7" s="1"/>
  <c r="AB55" i="7"/>
  <c r="AB56" i="7" s="1"/>
  <c r="AB10" i="7"/>
  <c r="AB105" i="7"/>
  <c r="AB106" i="7" s="1"/>
  <c r="AB7" i="7"/>
  <c r="AB23" i="6"/>
  <c r="AB25" i="6" s="1"/>
  <c r="AB26" i="6" s="1"/>
  <c r="AB211" i="6"/>
  <c r="AC202" i="6" s="1"/>
  <c r="AB113" i="6"/>
  <c r="AB115" i="6" s="1"/>
  <c r="AB116" i="6" s="1"/>
  <c r="AB197" i="6"/>
  <c r="AB182" i="6"/>
  <c r="AB137" i="6"/>
  <c r="AB125" i="6"/>
  <c r="AB126" i="6" s="1"/>
  <c r="AA95" i="6"/>
  <c r="AA96" i="6" s="1"/>
  <c r="AA87" i="6"/>
  <c r="AB65" i="6"/>
  <c r="AB66" i="6" s="1"/>
  <c r="AB57" i="6"/>
  <c r="AB37" i="6"/>
  <c r="W25" i="7" l="1"/>
  <c r="W26" i="7" s="1"/>
  <c r="W28" i="7" s="1"/>
  <c r="W29" i="7" s="1"/>
  <c r="W30" i="7" s="1"/>
  <c r="W24" i="7"/>
  <c r="W94" i="7"/>
  <c r="W95" i="7" s="1"/>
  <c r="W96" i="7" s="1"/>
  <c r="W98" i="7" s="1"/>
  <c r="W99" i="7" s="1"/>
  <c r="W100" i="7" s="1"/>
  <c r="M66" i="7"/>
  <c r="M68" i="7" s="1"/>
  <c r="M70" i="7" s="1"/>
  <c r="AB109" i="7"/>
  <c r="AB111" i="7" s="1"/>
  <c r="AB108" i="7"/>
  <c r="X71" i="7"/>
  <c r="X70" i="7"/>
  <c r="AB58" i="7"/>
  <c r="AB59" i="7" s="1"/>
  <c r="AB50" i="7"/>
  <c r="AC42" i="7" s="1"/>
  <c r="AC43" i="7" s="1"/>
  <c r="AB51" i="7"/>
  <c r="W31" i="7"/>
  <c r="AB200" i="6"/>
  <c r="AB201" i="6"/>
  <c r="AC192" i="6" s="1"/>
  <c r="AB140" i="6"/>
  <c r="AB141" i="6"/>
  <c r="AC132" i="6" s="1"/>
  <c r="AC102" i="6"/>
  <c r="AA163" i="6"/>
  <c r="AA164" i="6"/>
  <c r="AA161" i="6"/>
  <c r="AA160" i="6"/>
  <c r="AB148" i="6"/>
  <c r="AB149" i="6" s="1"/>
  <c r="AB128" i="6"/>
  <c r="AB129" i="6" s="1"/>
  <c r="AB118" i="6"/>
  <c r="AB119" i="6" s="1"/>
  <c r="AB121" i="6" s="1"/>
  <c r="AA98" i="6"/>
  <c r="AA99" i="6" s="1"/>
  <c r="AA90" i="6"/>
  <c r="AA91" i="6"/>
  <c r="AB82" i="6" s="1"/>
  <c r="AB83" i="6" s="1"/>
  <c r="AB68" i="6"/>
  <c r="AB69" i="6" s="1"/>
  <c r="AB61" i="6"/>
  <c r="AB60" i="6"/>
  <c r="AB41" i="6"/>
  <c r="AC32" i="6" s="1"/>
  <c r="AB28" i="6"/>
  <c r="AB29" i="6" s="1"/>
  <c r="AB107" i="7"/>
  <c r="AB57" i="7"/>
  <c r="AC13" i="7"/>
  <c r="AC15" i="7" s="1"/>
  <c r="AC16" i="7" s="1"/>
  <c r="AC2" i="7"/>
  <c r="AB147" i="6"/>
  <c r="AB127" i="6"/>
  <c r="AB73" i="6"/>
  <c r="AB75" i="6" s="1"/>
  <c r="AB76" i="6" s="1"/>
  <c r="AC203" i="6"/>
  <c r="AC204" i="6"/>
  <c r="AB184" i="6"/>
  <c r="AB183" i="6"/>
  <c r="AB174" i="6"/>
  <c r="AB173" i="6"/>
  <c r="AB117" i="6"/>
  <c r="AC103" i="6"/>
  <c r="AC104" i="6"/>
  <c r="AA97" i="6"/>
  <c r="AB67" i="6"/>
  <c r="AC43" i="6"/>
  <c r="AC44" i="6"/>
  <c r="AB27" i="6"/>
  <c r="P62" i="7" l="1"/>
  <c r="P68" i="7" s="1"/>
  <c r="X22" i="7"/>
  <c r="X24" i="7" s="1"/>
  <c r="W27" i="7"/>
  <c r="W97" i="7"/>
  <c r="AB110" i="7"/>
  <c r="W101" i="7"/>
  <c r="X92" i="7" s="1"/>
  <c r="X93" i="7" s="1"/>
  <c r="N62" i="7"/>
  <c r="Y62" i="7"/>
  <c r="AB60" i="7"/>
  <c r="AB61" i="7"/>
  <c r="AC52" i="7" s="1"/>
  <c r="AC54" i="7" s="1"/>
  <c r="X23" i="7"/>
  <c r="AC18" i="7"/>
  <c r="AC19" i="7" s="1"/>
  <c r="AB152" i="6"/>
  <c r="AC52" i="6"/>
  <c r="AA165" i="6"/>
  <c r="AA166" i="6" s="1"/>
  <c r="AB153" i="6"/>
  <c r="AB154" i="6"/>
  <c r="AB151" i="6"/>
  <c r="AB150" i="6"/>
  <c r="AC142" i="6" s="1"/>
  <c r="AB130" i="6"/>
  <c r="AB131" i="6"/>
  <c r="AC122" i="6" s="1"/>
  <c r="AB120" i="6"/>
  <c r="AC112" i="6" s="1"/>
  <c r="AC113" i="6" s="1"/>
  <c r="AA101" i="6"/>
  <c r="AB92" i="6" s="1"/>
  <c r="AA100" i="6"/>
  <c r="AB78" i="6"/>
  <c r="AB79" i="6" s="1"/>
  <c r="AB71" i="6"/>
  <c r="AB70" i="6"/>
  <c r="AC33" i="6"/>
  <c r="AC34" i="6"/>
  <c r="AB31" i="6"/>
  <c r="AB30" i="6"/>
  <c r="AC22" i="6" s="1"/>
  <c r="AC23" i="6" s="1"/>
  <c r="AC44" i="7"/>
  <c r="AC45" i="7" s="1"/>
  <c r="AC46" i="7" s="1"/>
  <c r="AC17" i="7"/>
  <c r="AC102" i="7"/>
  <c r="AC3" i="7"/>
  <c r="AC4" i="7"/>
  <c r="AB84" i="6"/>
  <c r="AB85" i="6" s="1"/>
  <c r="AB86" i="6" s="1"/>
  <c r="AC205" i="6"/>
  <c r="AC206" i="6" s="1"/>
  <c r="AC194" i="6"/>
  <c r="AC193" i="6"/>
  <c r="AB185" i="6"/>
  <c r="AB186" i="6" s="1"/>
  <c r="AB175" i="6"/>
  <c r="AB176" i="6" s="1"/>
  <c r="AC133" i="6"/>
  <c r="AC134" i="6"/>
  <c r="AC105" i="6"/>
  <c r="AC106" i="6" s="1"/>
  <c r="AB77" i="6"/>
  <c r="AC53" i="6"/>
  <c r="AC54" i="6"/>
  <c r="AC45" i="6"/>
  <c r="AC46" i="6" s="1"/>
  <c r="P70" i="7" l="1"/>
  <c r="Q62" i="7" s="1"/>
  <c r="R62" i="7" s="1"/>
  <c r="P74" i="7"/>
  <c r="U79" i="7" s="1"/>
  <c r="U80" i="7" s="1"/>
  <c r="X25" i="7"/>
  <c r="X26" i="7" s="1"/>
  <c r="X28" i="7" s="1"/>
  <c r="X29" i="7" s="1"/>
  <c r="X30" i="7" s="1"/>
  <c r="Y63" i="7"/>
  <c r="Y64" i="7"/>
  <c r="U81" i="7"/>
  <c r="AC49" i="7"/>
  <c r="AC51" i="7" s="1"/>
  <c r="AC48" i="7"/>
  <c r="X31" i="7"/>
  <c r="Y22" i="7" s="1"/>
  <c r="X27" i="7"/>
  <c r="AC20" i="7"/>
  <c r="AC21" i="7"/>
  <c r="X94" i="7"/>
  <c r="X95" i="7" s="1"/>
  <c r="X96" i="7" s="1"/>
  <c r="AC62" i="6"/>
  <c r="AC64" i="6" s="1"/>
  <c r="AC35" i="6"/>
  <c r="AC36" i="6" s="1"/>
  <c r="AC38" i="6" s="1"/>
  <c r="AC39" i="6" s="1"/>
  <c r="AC40" i="6" s="1"/>
  <c r="AC208" i="6"/>
  <c r="AC209" i="6" s="1"/>
  <c r="AB188" i="6"/>
  <c r="AB189" i="6" s="1"/>
  <c r="AB178" i="6"/>
  <c r="AB179" i="6" s="1"/>
  <c r="AA169" i="6"/>
  <c r="AA168" i="6"/>
  <c r="AA167" i="6"/>
  <c r="AB155" i="6"/>
  <c r="AB156" i="6" s="1"/>
  <c r="AC108" i="6"/>
  <c r="AC109" i="6" s="1"/>
  <c r="AB88" i="6"/>
  <c r="AB89" i="6" s="1"/>
  <c r="AB80" i="6"/>
  <c r="AC72" i="6" s="1"/>
  <c r="AB81" i="6"/>
  <c r="AC48" i="6"/>
  <c r="AC49" i="6" s="1"/>
  <c r="AC53" i="7"/>
  <c r="AC55" i="7" s="1"/>
  <c r="AC56" i="7" s="1"/>
  <c r="AC47" i="7"/>
  <c r="AC103" i="7"/>
  <c r="AC104" i="7"/>
  <c r="AC50" i="7"/>
  <c r="AD12" i="7"/>
  <c r="AC5" i="7"/>
  <c r="AC6" i="7" s="1"/>
  <c r="AC24" i="6"/>
  <c r="AC25" i="6" s="1"/>
  <c r="AC26" i="6" s="1"/>
  <c r="AC63" i="6"/>
  <c r="AC65" i="6" s="1"/>
  <c r="AC66" i="6" s="1"/>
  <c r="AC114" i="6"/>
  <c r="AC115" i="6" s="1"/>
  <c r="AC116" i="6" s="1"/>
  <c r="AC207" i="6"/>
  <c r="AC195" i="6"/>
  <c r="AC196" i="6" s="1"/>
  <c r="AB187" i="6"/>
  <c r="AB177" i="6"/>
  <c r="AC143" i="6"/>
  <c r="AC144" i="6"/>
  <c r="AC135" i="6"/>
  <c r="AC136" i="6" s="1"/>
  <c r="AC123" i="6"/>
  <c r="AC124" i="6"/>
  <c r="AC107" i="6"/>
  <c r="AB93" i="6"/>
  <c r="AB94" i="6"/>
  <c r="AB87" i="6"/>
  <c r="AC55" i="6"/>
  <c r="AC56" i="6" s="1"/>
  <c r="AC47" i="6"/>
  <c r="AC37" i="6"/>
  <c r="X98" i="7" l="1"/>
  <c r="X99" i="7" s="1"/>
  <c r="V72" i="7"/>
  <c r="V73" i="7" s="1"/>
  <c r="Y65" i="7"/>
  <c r="Y66" i="7" s="1"/>
  <c r="AC59" i="7"/>
  <c r="AC60" i="7" s="1"/>
  <c r="AC58" i="7"/>
  <c r="Y23" i="7"/>
  <c r="Y24" i="7"/>
  <c r="X97" i="7"/>
  <c r="AC9" i="7"/>
  <c r="AC11" i="7" s="1"/>
  <c r="AC8" i="7"/>
  <c r="AC210" i="6"/>
  <c r="AC211" i="6"/>
  <c r="AC198" i="6"/>
  <c r="AC199" i="6" s="1"/>
  <c r="AB191" i="6"/>
  <c r="AC182" i="6" s="1"/>
  <c r="AB190" i="6"/>
  <c r="AB181" i="6"/>
  <c r="AB180" i="6"/>
  <c r="AA170" i="6"/>
  <c r="AB162" i="6" s="1"/>
  <c r="AA171" i="6"/>
  <c r="AB158" i="6"/>
  <c r="AB159" i="6" s="1"/>
  <c r="AB157" i="6"/>
  <c r="AC139" i="6"/>
  <c r="AC140" i="6" s="1"/>
  <c r="AC138" i="6"/>
  <c r="AC119" i="6"/>
  <c r="AC121" i="6" s="1"/>
  <c r="AC118" i="6"/>
  <c r="AC110" i="6"/>
  <c r="AC111" i="6"/>
  <c r="AD102" i="6" s="1"/>
  <c r="AB90" i="6"/>
  <c r="AB91" i="6"/>
  <c r="AC82" i="6" s="1"/>
  <c r="AC68" i="6"/>
  <c r="AC69" i="6" s="1"/>
  <c r="AC58" i="6"/>
  <c r="AC59" i="6" s="1"/>
  <c r="AC50" i="6"/>
  <c r="AC51" i="6"/>
  <c r="AC41" i="6"/>
  <c r="AD32" i="6" s="1"/>
  <c r="AD34" i="6" s="1"/>
  <c r="AC28" i="6"/>
  <c r="AC29" i="6" s="1"/>
  <c r="AC7" i="7"/>
  <c r="AC61" i="7"/>
  <c r="AC10" i="7"/>
  <c r="AC57" i="7"/>
  <c r="AC105" i="7"/>
  <c r="AC106" i="7" s="1"/>
  <c r="AD13" i="7"/>
  <c r="AD14" i="7"/>
  <c r="AD42" i="7"/>
  <c r="AC197" i="6"/>
  <c r="AC145" i="6"/>
  <c r="AC146" i="6" s="1"/>
  <c r="AC141" i="6"/>
  <c r="AC137" i="6"/>
  <c r="AC125" i="6"/>
  <c r="AC126" i="6" s="1"/>
  <c r="AC117" i="6"/>
  <c r="AB95" i="6"/>
  <c r="AB96" i="6" s="1"/>
  <c r="AC73" i="6"/>
  <c r="AC74" i="6"/>
  <c r="AC67" i="6"/>
  <c r="AC57" i="6"/>
  <c r="AC27" i="6"/>
  <c r="AC109" i="7" l="1"/>
  <c r="AC110" i="7" s="1"/>
  <c r="AC108" i="7"/>
  <c r="X100" i="7"/>
  <c r="X101" i="7"/>
  <c r="Y92" i="7" s="1"/>
  <c r="V74" i="7"/>
  <c r="Y68" i="7"/>
  <c r="Y69" i="7" s="1"/>
  <c r="Y67" i="7"/>
  <c r="Y25" i="7"/>
  <c r="Y26" i="7" s="1"/>
  <c r="Y28" i="7" s="1"/>
  <c r="Y29" i="7" s="1"/>
  <c r="AD202" i="6"/>
  <c r="AD203" i="6" s="1"/>
  <c r="AC172" i="6"/>
  <c r="AC174" i="6" s="1"/>
  <c r="AD42" i="6"/>
  <c r="AD43" i="6" s="1"/>
  <c r="AC200" i="6"/>
  <c r="AC201" i="6"/>
  <c r="AD192" i="6" s="1"/>
  <c r="AD193" i="6" s="1"/>
  <c r="AB164" i="6"/>
  <c r="AB163" i="6"/>
  <c r="AB161" i="6"/>
  <c r="AB160" i="6"/>
  <c r="AC148" i="6"/>
  <c r="AC149" i="6" s="1"/>
  <c r="AC128" i="6"/>
  <c r="AC129" i="6" s="1"/>
  <c r="AC120" i="6"/>
  <c r="AD112" i="6" s="1"/>
  <c r="AB98" i="6"/>
  <c r="AB99" i="6" s="1"/>
  <c r="AC71" i="6"/>
  <c r="AC70" i="6"/>
  <c r="AD62" i="6" s="1"/>
  <c r="AC61" i="6"/>
  <c r="AC60" i="6"/>
  <c r="AC31" i="6"/>
  <c r="AC30" i="6"/>
  <c r="AD44" i="7"/>
  <c r="AD43" i="7"/>
  <c r="AD2" i="7"/>
  <c r="AD52" i="7"/>
  <c r="AC111" i="7"/>
  <c r="AD15" i="7"/>
  <c r="AD16" i="7" s="1"/>
  <c r="AC107" i="7"/>
  <c r="AD44" i="6"/>
  <c r="AD45" i="6" s="1"/>
  <c r="AD46" i="6" s="1"/>
  <c r="AD33" i="6"/>
  <c r="AD35" i="6" s="1"/>
  <c r="AD36" i="6" s="1"/>
  <c r="AC183" i="6"/>
  <c r="AC184" i="6"/>
  <c r="AC147" i="6"/>
  <c r="AD132" i="6"/>
  <c r="AC127" i="6"/>
  <c r="AD104" i="6"/>
  <c r="AD103" i="6"/>
  <c r="AB97" i="6"/>
  <c r="AC83" i="6"/>
  <c r="AC84" i="6"/>
  <c r="AC75" i="6"/>
  <c r="AC76" i="6" s="1"/>
  <c r="Y27" i="7" l="1"/>
  <c r="Y70" i="7"/>
  <c r="Y71" i="7"/>
  <c r="V75" i="7"/>
  <c r="V76" i="7" s="1"/>
  <c r="Y31" i="7"/>
  <c r="Y30" i="7"/>
  <c r="AD19" i="7"/>
  <c r="AD20" i="7" s="1"/>
  <c r="AD18" i="7"/>
  <c r="Y94" i="7"/>
  <c r="Y93" i="7"/>
  <c r="AD204" i="6"/>
  <c r="AC173" i="6"/>
  <c r="AC175" i="6" s="1"/>
  <c r="AC176" i="6" s="1"/>
  <c r="AC152" i="6"/>
  <c r="AC153" i="6" s="1"/>
  <c r="AC150" i="6"/>
  <c r="AC151" i="6"/>
  <c r="AD142" i="6" s="1"/>
  <c r="AD144" i="6" s="1"/>
  <c r="AD52" i="6"/>
  <c r="AD54" i="6" s="1"/>
  <c r="AD22" i="6"/>
  <c r="AD23" i="6" s="1"/>
  <c r="AB165" i="6"/>
  <c r="AB166" i="6" s="1"/>
  <c r="AC131" i="6"/>
  <c r="AC130" i="6"/>
  <c r="AD122" i="6" s="1"/>
  <c r="AD124" i="6" s="1"/>
  <c r="AB101" i="6"/>
  <c r="AB100" i="6"/>
  <c r="AC78" i="6"/>
  <c r="AC79" i="6" s="1"/>
  <c r="AD48" i="6"/>
  <c r="AD49" i="6" s="1"/>
  <c r="AD38" i="6"/>
  <c r="AD39" i="6" s="1"/>
  <c r="AD41" i="6" s="1"/>
  <c r="AD102" i="7"/>
  <c r="AD104" i="7" s="1"/>
  <c r="AD54" i="7"/>
  <c r="AD53" i="7"/>
  <c r="AD21" i="7"/>
  <c r="AD17" i="7"/>
  <c r="AD4" i="7"/>
  <c r="AD3" i="7"/>
  <c r="AD45" i="7"/>
  <c r="AD46" i="7" s="1"/>
  <c r="AD194" i="6"/>
  <c r="AD195" i="6" s="1"/>
  <c r="AD196" i="6" s="1"/>
  <c r="AD53" i="6"/>
  <c r="AD55" i="6" s="1"/>
  <c r="AD56" i="6" s="1"/>
  <c r="AD205" i="6"/>
  <c r="AD206" i="6" s="1"/>
  <c r="AC185" i="6"/>
  <c r="AC186" i="6" s="1"/>
  <c r="AD134" i="6"/>
  <c r="AD133" i="6"/>
  <c r="AD114" i="6"/>
  <c r="AD113" i="6"/>
  <c r="AD105" i="6"/>
  <c r="AD106" i="6" s="1"/>
  <c r="AC85" i="6"/>
  <c r="AC86" i="6" s="1"/>
  <c r="AC77" i="6"/>
  <c r="AD63" i="6"/>
  <c r="AD64" i="6"/>
  <c r="AD47" i="6"/>
  <c r="AD37" i="6"/>
  <c r="V78" i="7" l="1"/>
  <c r="V79" i="7" s="1"/>
  <c r="V77" i="7"/>
  <c r="Z62" i="7"/>
  <c r="AD48" i="7"/>
  <c r="AD49" i="7" s="1"/>
  <c r="Z22" i="7"/>
  <c r="Y95" i="7"/>
  <c r="Y96" i="7" s="1"/>
  <c r="AC178" i="6"/>
  <c r="AC179" i="6" s="1"/>
  <c r="AC181" i="6" s="1"/>
  <c r="AC177" i="6"/>
  <c r="AC154" i="6"/>
  <c r="AC92" i="6"/>
  <c r="AD24" i="6"/>
  <c r="AD25" i="6" s="1"/>
  <c r="AD26" i="6" s="1"/>
  <c r="AD28" i="6" s="1"/>
  <c r="AD29" i="6" s="1"/>
  <c r="AD208" i="6"/>
  <c r="AD209" i="6" s="1"/>
  <c r="AD198" i="6"/>
  <c r="AD199" i="6" s="1"/>
  <c r="AC188" i="6"/>
  <c r="AC189" i="6" s="1"/>
  <c r="AC180" i="6"/>
  <c r="AB169" i="6"/>
  <c r="AB168" i="6"/>
  <c r="AB167" i="6"/>
  <c r="AD108" i="6"/>
  <c r="AD109" i="6" s="1"/>
  <c r="AC88" i="6"/>
  <c r="AC89" i="6" s="1"/>
  <c r="AC80" i="6"/>
  <c r="AC81" i="6"/>
  <c r="AD72" i="6" s="1"/>
  <c r="AD58" i="6"/>
  <c r="AD59" i="6" s="1"/>
  <c r="AD50" i="6"/>
  <c r="AD51" i="6"/>
  <c r="AE42" i="6" s="1"/>
  <c r="AD40" i="6"/>
  <c r="AE32" i="6" s="1"/>
  <c r="AE33" i="6" s="1"/>
  <c r="AD103" i="7"/>
  <c r="AD123" i="6"/>
  <c r="AD125" i="6" s="1"/>
  <c r="AD126" i="6" s="1"/>
  <c r="AD55" i="7"/>
  <c r="AD56" i="7" s="1"/>
  <c r="AD47" i="7"/>
  <c r="AD105" i="7"/>
  <c r="AD106" i="7" s="1"/>
  <c r="AD5" i="7"/>
  <c r="AD6" i="7" s="1"/>
  <c r="AE12" i="7"/>
  <c r="AD207" i="6"/>
  <c r="AD143" i="6"/>
  <c r="AD145" i="6" s="1"/>
  <c r="AD146" i="6" s="1"/>
  <c r="AD197" i="6"/>
  <c r="AC187" i="6"/>
  <c r="AD172" i="6"/>
  <c r="AD135" i="6"/>
  <c r="AD136" i="6" s="1"/>
  <c r="AD115" i="6"/>
  <c r="AD116" i="6" s="1"/>
  <c r="AD107" i="6"/>
  <c r="AC93" i="6"/>
  <c r="AC94" i="6"/>
  <c r="AC87" i="6"/>
  <c r="AD65" i="6"/>
  <c r="AD66" i="6" s="1"/>
  <c r="AD57" i="6"/>
  <c r="AD27" i="6"/>
  <c r="AD109" i="7" l="1"/>
  <c r="AD110" i="7" s="1"/>
  <c r="AD108" i="7"/>
  <c r="Y98" i="7"/>
  <c r="Y99" i="7" s="1"/>
  <c r="Y100" i="7" s="1"/>
  <c r="V80" i="7"/>
  <c r="V81" i="7"/>
  <c r="Z64" i="7"/>
  <c r="Z63" i="7"/>
  <c r="AD58" i="7"/>
  <c r="AD59" i="7" s="1"/>
  <c r="AD50" i="7"/>
  <c r="AD51" i="7"/>
  <c r="Z24" i="7"/>
  <c r="Z23" i="7"/>
  <c r="AD8" i="7"/>
  <c r="AD9" i="7" s="1"/>
  <c r="Y97" i="7"/>
  <c r="AC155" i="6"/>
  <c r="AC156" i="6" s="1"/>
  <c r="AC157" i="6" s="1"/>
  <c r="AD210" i="6"/>
  <c r="AE202" i="6" s="1"/>
  <c r="AD211" i="6"/>
  <c r="AD200" i="6"/>
  <c r="AE192" i="6" s="1"/>
  <c r="AD201" i="6"/>
  <c r="AC190" i="6"/>
  <c r="AC191" i="6"/>
  <c r="AB171" i="6"/>
  <c r="AB170" i="6"/>
  <c r="AD148" i="6"/>
  <c r="AD149" i="6" s="1"/>
  <c r="AD138" i="6"/>
  <c r="AD139" i="6" s="1"/>
  <c r="AD128" i="6"/>
  <c r="AD129" i="6" s="1"/>
  <c r="AD118" i="6"/>
  <c r="AD119" i="6" s="1"/>
  <c r="AD121" i="6" s="1"/>
  <c r="AD111" i="6"/>
  <c r="AD110" i="6"/>
  <c r="AC90" i="6"/>
  <c r="AC91" i="6"/>
  <c r="AD68" i="6"/>
  <c r="AD69" i="6" s="1"/>
  <c r="AD61" i="6"/>
  <c r="AD60" i="6"/>
  <c r="AD31" i="6"/>
  <c r="AD30" i="6"/>
  <c r="AE22" i="6" s="1"/>
  <c r="AD107" i="7"/>
  <c r="AD57" i="7"/>
  <c r="AE42" i="7"/>
  <c r="AE14" i="7"/>
  <c r="AE13" i="7"/>
  <c r="AD7" i="7"/>
  <c r="AE34" i="6"/>
  <c r="AE35" i="6" s="1"/>
  <c r="AE36" i="6" s="1"/>
  <c r="AD82" i="6"/>
  <c r="AD83" i="6" s="1"/>
  <c r="AD174" i="6"/>
  <c r="AD173" i="6"/>
  <c r="AD147" i="6"/>
  <c r="AD137" i="6"/>
  <c r="AD127" i="6"/>
  <c r="AD117" i="6"/>
  <c r="AC95" i="6"/>
  <c r="AC96" i="6" s="1"/>
  <c r="AD74" i="6"/>
  <c r="AD73" i="6"/>
  <c r="AD67" i="6"/>
  <c r="AE43" i="6"/>
  <c r="AE44" i="6"/>
  <c r="W72" i="7" l="1"/>
  <c r="AD111" i="7"/>
  <c r="AE102" i="7" s="1"/>
  <c r="AE103" i="7" s="1"/>
  <c r="Y101" i="7"/>
  <c r="Z92" i="7" s="1"/>
  <c r="Z93" i="7" s="1"/>
  <c r="Z65" i="7"/>
  <c r="Z66" i="7" s="1"/>
  <c r="AD60" i="7"/>
  <c r="AD61" i="7"/>
  <c r="AE52" i="7" s="1"/>
  <c r="Z25" i="7"/>
  <c r="Z26" i="7" s="1"/>
  <c r="Z28" i="7" s="1"/>
  <c r="Z29" i="7" s="1"/>
  <c r="Z27" i="7"/>
  <c r="AD11" i="7"/>
  <c r="AD10" i="7"/>
  <c r="AD182" i="6"/>
  <c r="AD184" i="6" s="1"/>
  <c r="AC158" i="6"/>
  <c r="AC159" i="6" s="1"/>
  <c r="AD150" i="6"/>
  <c r="AD151" i="6"/>
  <c r="AE142" i="6" s="1"/>
  <c r="AE143" i="6" s="1"/>
  <c r="AE102" i="6"/>
  <c r="AE103" i="6" s="1"/>
  <c r="AE52" i="6"/>
  <c r="AE194" i="6"/>
  <c r="AE193" i="6"/>
  <c r="AC162" i="6"/>
  <c r="AC160" i="6"/>
  <c r="AC161" i="6"/>
  <c r="AD141" i="6"/>
  <c r="AD140" i="6"/>
  <c r="AD130" i="6"/>
  <c r="AD131" i="6"/>
  <c r="AE122" i="6" s="1"/>
  <c r="AD120" i="6"/>
  <c r="AE112" i="6" s="1"/>
  <c r="AE113" i="6" s="1"/>
  <c r="AC98" i="6"/>
  <c r="AC99" i="6" s="1"/>
  <c r="AD71" i="6"/>
  <c r="AD70" i="6"/>
  <c r="AE38" i="6"/>
  <c r="AE39" i="6" s="1"/>
  <c r="AE2" i="7"/>
  <c r="AE3" i="7" s="1"/>
  <c r="AE15" i="7"/>
  <c r="AE16" i="7" s="1"/>
  <c r="AE43" i="7"/>
  <c r="AE44" i="7"/>
  <c r="AD84" i="6"/>
  <c r="AD85" i="6" s="1"/>
  <c r="AD86" i="6" s="1"/>
  <c r="AE203" i="6"/>
  <c r="AE204" i="6"/>
  <c r="AD175" i="6"/>
  <c r="AD176" i="6" s="1"/>
  <c r="AC97" i="6"/>
  <c r="AD75" i="6"/>
  <c r="AD76" i="6" s="1"/>
  <c r="AE53" i="6"/>
  <c r="AE54" i="6"/>
  <c r="AE45" i="6"/>
  <c r="AE46" i="6" s="1"/>
  <c r="AE37" i="6"/>
  <c r="AE23" i="6"/>
  <c r="AE24" i="6"/>
  <c r="W73" i="7" l="1"/>
  <c r="W74" i="7"/>
  <c r="Z68" i="7"/>
  <c r="Z69" i="7" s="1"/>
  <c r="Z67" i="7"/>
  <c r="Z31" i="7"/>
  <c r="Z30" i="7"/>
  <c r="Z94" i="7"/>
  <c r="Z95" i="7" s="1"/>
  <c r="Z96" i="7" s="1"/>
  <c r="AE19" i="7"/>
  <c r="AE20" i="7" s="1"/>
  <c r="AE18" i="7"/>
  <c r="AE195" i="6"/>
  <c r="AE196" i="6" s="1"/>
  <c r="AE198" i="6" s="1"/>
  <c r="AE199" i="6" s="1"/>
  <c r="AD183" i="6"/>
  <c r="AE132" i="6"/>
  <c r="AE133" i="6" s="1"/>
  <c r="AE114" i="6"/>
  <c r="AE115" i="6" s="1"/>
  <c r="AE116" i="6" s="1"/>
  <c r="AE104" i="6"/>
  <c r="AE105" i="6" s="1"/>
  <c r="AE106" i="6" s="1"/>
  <c r="AC101" i="6"/>
  <c r="AC100" i="6"/>
  <c r="AD92" i="6" s="1"/>
  <c r="AE62" i="6"/>
  <c r="AE64" i="6" s="1"/>
  <c r="AE41" i="6"/>
  <c r="AE40" i="6"/>
  <c r="AD178" i="6"/>
  <c r="AD179" i="6" s="1"/>
  <c r="AC163" i="6"/>
  <c r="AC164" i="6"/>
  <c r="AD152" i="6"/>
  <c r="AE108" i="6"/>
  <c r="AE109" i="6" s="1"/>
  <c r="AD88" i="6"/>
  <c r="AD89" i="6" s="1"/>
  <c r="AD78" i="6"/>
  <c r="AD79" i="6" s="1"/>
  <c r="AD81" i="6" s="1"/>
  <c r="AE48" i="6"/>
  <c r="AE49" i="6" s="1"/>
  <c r="AE104" i="7"/>
  <c r="AE105" i="7" s="1"/>
  <c r="AE106" i="7" s="1"/>
  <c r="AE4" i="7"/>
  <c r="AE5" i="7" s="1"/>
  <c r="AE6" i="7" s="1"/>
  <c r="AE21" i="7"/>
  <c r="AE54" i="7"/>
  <c r="AE53" i="7"/>
  <c r="AE17" i="7"/>
  <c r="AE45" i="7"/>
  <c r="AE46" i="7" s="1"/>
  <c r="AF32" i="6"/>
  <c r="AF33" i="6" s="1"/>
  <c r="AE197" i="6"/>
  <c r="AE144" i="6"/>
  <c r="AE145" i="6" s="1"/>
  <c r="AE146" i="6" s="1"/>
  <c r="AE205" i="6"/>
  <c r="AE206" i="6" s="1"/>
  <c r="AD185" i="6"/>
  <c r="AD186" i="6" s="1"/>
  <c r="AD177" i="6"/>
  <c r="AE123" i="6"/>
  <c r="AE124" i="6"/>
  <c r="AD87" i="6"/>
  <c r="AD77" i="6"/>
  <c r="AE55" i="6"/>
  <c r="AE56" i="6" s="1"/>
  <c r="AE47" i="6"/>
  <c r="AE25" i="6"/>
  <c r="AE26" i="6" s="1"/>
  <c r="W75" i="7" l="1"/>
  <c r="W76" i="7" s="1"/>
  <c r="W77" i="7" s="1"/>
  <c r="AA22" i="7"/>
  <c r="AA23" i="7" s="1"/>
  <c r="AE109" i="7"/>
  <c r="AE110" i="7" s="1"/>
  <c r="AE108" i="7"/>
  <c r="Z98" i="7"/>
  <c r="Z99" i="7" s="1"/>
  <c r="Z71" i="7"/>
  <c r="Z70" i="7"/>
  <c r="AE49" i="7"/>
  <c r="AE50" i="7" s="1"/>
  <c r="AE48" i="7"/>
  <c r="AA24" i="7"/>
  <c r="AE9" i="7"/>
  <c r="AE10" i="7" s="1"/>
  <c r="AE8" i="7"/>
  <c r="Z97" i="7"/>
  <c r="M92" i="7" s="1"/>
  <c r="M94" i="7" s="1"/>
  <c r="AE134" i="6"/>
  <c r="AE135" i="6" s="1"/>
  <c r="AE136" i="6" s="1"/>
  <c r="AE107" i="6"/>
  <c r="AE63" i="6"/>
  <c r="AE65" i="6" s="1"/>
  <c r="AE66" i="6" s="1"/>
  <c r="AE208" i="6"/>
  <c r="AE209" i="6" s="1"/>
  <c r="AE200" i="6"/>
  <c r="AE201" i="6"/>
  <c r="AD188" i="6"/>
  <c r="AD189" i="6" s="1"/>
  <c r="AD181" i="6"/>
  <c r="AD180" i="6"/>
  <c r="AE172" i="6" s="1"/>
  <c r="AC165" i="6"/>
  <c r="AC166" i="6" s="1"/>
  <c r="AD153" i="6"/>
  <c r="AD154" i="6"/>
  <c r="AE148" i="6"/>
  <c r="AE149" i="6" s="1"/>
  <c r="AE138" i="6"/>
  <c r="AE139" i="6" s="1"/>
  <c r="AE118" i="6"/>
  <c r="AE119" i="6" s="1"/>
  <c r="AE110" i="6"/>
  <c r="AE111" i="6"/>
  <c r="AF102" i="6" s="1"/>
  <c r="AF104" i="6" s="1"/>
  <c r="AD90" i="6"/>
  <c r="AD91" i="6"/>
  <c r="AD80" i="6"/>
  <c r="AE72" i="6" s="1"/>
  <c r="AE74" i="6" s="1"/>
  <c r="AE68" i="6"/>
  <c r="AE69" i="6" s="1"/>
  <c r="AE58" i="6"/>
  <c r="AE59" i="6" s="1"/>
  <c r="AE51" i="6"/>
  <c r="AE50" i="6"/>
  <c r="AE28" i="6"/>
  <c r="AE29" i="6" s="1"/>
  <c r="AE7" i="7"/>
  <c r="AE55" i="7"/>
  <c r="AE56" i="7" s="1"/>
  <c r="AE11" i="7"/>
  <c r="AF12" i="7"/>
  <c r="AE47" i="7"/>
  <c r="AE107" i="7"/>
  <c r="AF34" i="6"/>
  <c r="AF35" i="6" s="1"/>
  <c r="AF36" i="6" s="1"/>
  <c r="AD187" i="6"/>
  <c r="AE207" i="6"/>
  <c r="AE147" i="6"/>
  <c r="AE137" i="6"/>
  <c r="AE125" i="6"/>
  <c r="AE126" i="6" s="1"/>
  <c r="AE117" i="6"/>
  <c r="AD94" i="6"/>
  <c r="AD93" i="6"/>
  <c r="AE67" i="6"/>
  <c r="AE57" i="6"/>
  <c r="AE27" i="6"/>
  <c r="W78" i="7" l="1"/>
  <c r="W79" i="7" s="1"/>
  <c r="W80" i="7" s="1"/>
  <c r="AA62" i="7"/>
  <c r="AA63" i="7" s="1"/>
  <c r="AE111" i="7"/>
  <c r="Z101" i="7"/>
  <c r="Z100" i="7"/>
  <c r="AA64" i="7"/>
  <c r="AE58" i="7"/>
  <c r="AE59" i="7" s="1"/>
  <c r="AE51" i="7"/>
  <c r="AF42" i="7" s="1"/>
  <c r="AA25" i="7"/>
  <c r="AA26" i="7" s="1"/>
  <c r="AA28" i="7" s="1"/>
  <c r="AA29" i="7" s="1"/>
  <c r="M96" i="7"/>
  <c r="M98" i="7" s="1"/>
  <c r="M100" i="7" s="1"/>
  <c r="AE120" i="6"/>
  <c r="AE121" i="6"/>
  <c r="AE82" i="6"/>
  <c r="AF42" i="6"/>
  <c r="AF44" i="6" s="1"/>
  <c r="AE211" i="6"/>
  <c r="AE210" i="6"/>
  <c r="AF192" i="6"/>
  <c r="AD190" i="6"/>
  <c r="AE182" i="6" s="1"/>
  <c r="AD191" i="6"/>
  <c r="AE173" i="6"/>
  <c r="AE174" i="6"/>
  <c r="AE175" i="6" s="1"/>
  <c r="AE176" i="6" s="1"/>
  <c r="AC168" i="6"/>
  <c r="AC169" i="6" s="1"/>
  <c r="AC167" i="6"/>
  <c r="AD155" i="6"/>
  <c r="AD156" i="6" s="1"/>
  <c r="AD157" i="6" s="1"/>
  <c r="AE150" i="6"/>
  <c r="AF142" i="6" s="1"/>
  <c r="AF144" i="6" s="1"/>
  <c r="AE151" i="6"/>
  <c r="AE140" i="6"/>
  <c r="AE141" i="6"/>
  <c r="AE128" i="6"/>
  <c r="AE129" i="6" s="1"/>
  <c r="AE71" i="6"/>
  <c r="AE70" i="6"/>
  <c r="AE60" i="6"/>
  <c r="AF52" i="6" s="1"/>
  <c r="AF53" i="6" s="1"/>
  <c r="AE61" i="6"/>
  <c r="AF38" i="6"/>
  <c r="AF39" i="6" s="1"/>
  <c r="AE31" i="6"/>
  <c r="AE30" i="6"/>
  <c r="AF22" i="6" s="1"/>
  <c r="AF102" i="7"/>
  <c r="AF103" i="7" s="1"/>
  <c r="AF13" i="7"/>
  <c r="AF14" i="7"/>
  <c r="AF2" i="7"/>
  <c r="AE57" i="7"/>
  <c r="AF103" i="6"/>
  <c r="AF105" i="6" s="1"/>
  <c r="AF106" i="6" s="1"/>
  <c r="AE73" i="6"/>
  <c r="AE75" i="6" s="1"/>
  <c r="AE76" i="6" s="1"/>
  <c r="AE127" i="6"/>
  <c r="AF112" i="6"/>
  <c r="AD95" i="6"/>
  <c r="AD96" i="6" s="1"/>
  <c r="AE84" i="6"/>
  <c r="AE83" i="6"/>
  <c r="AF37" i="6"/>
  <c r="X72" i="7" l="1"/>
  <c r="X74" i="7" s="1"/>
  <c r="W81" i="7"/>
  <c r="P92" i="7"/>
  <c r="P98" i="7" s="1"/>
  <c r="P100" i="7" s="1"/>
  <c r="Q92" i="7" s="1"/>
  <c r="AA92" i="7"/>
  <c r="AA93" i="7" s="1"/>
  <c r="X73" i="7"/>
  <c r="AA65" i="7"/>
  <c r="AA66" i="7" s="1"/>
  <c r="AE61" i="7"/>
  <c r="AE60" i="7"/>
  <c r="AF52" i="7" s="1"/>
  <c r="AA27" i="7"/>
  <c r="AA31" i="7"/>
  <c r="AA30" i="7"/>
  <c r="N92" i="7"/>
  <c r="AF202" i="6"/>
  <c r="AF203" i="6" s="1"/>
  <c r="AF132" i="6"/>
  <c r="AF134" i="6" s="1"/>
  <c r="AF62" i="6"/>
  <c r="AF43" i="6"/>
  <c r="AF45" i="6" s="1"/>
  <c r="AF46" i="6" s="1"/>
  <c r="AF48" i="6" s="1"/>
  <c r="AF49" i="6" s="1"/>
  <c r="AF41" i="6"/>
  <c r="AF40" i="6"/>
  <c r="AG32" i="6" s="1"/>
  <c r="AG33" i="6" s="1"/>
  <c r="AF193" i="6"/>
  <c r="AF194" i="6"/>
  <c r="AE178" i="6"/>
  <c r="AE179" i="6" s="1"/>
  <c r="AE180" i="6" s="1"/>
  <c r="AC170" i="6"/>
  <c r="AC171" i="6"/>
  <c r="AD158" i="6"/>
  <c r="AD159" i="6" s="1"/>
  <c r="AE131" i="6"/>
  <c r="AE130" i="6"/>
  <c r="AF108" i="6"/>
  <c r="AF109" i="6" s="1"/>
  <c r="AD98" i="6"/>
  <c r="AD99" i="6" s="1"/>
  <c r="AE79" i="6"/>
  <c r="AE81" i="6" s="1"/>
  <c r="AE78" i="6"/>
  <c r="AF54" i="6"/>
  <c r="AF104" i="7"/>
  <c r="AF105" i="7" s="1"/>
  <c r="AF106" i="7" s="1"/>
  <c r="AF4" i="7"/>
  <c r="AF3" i="7"/>
  <c r="AF44" i="7"/>
  <c r="AF43" i="7"/>
  <c r="AF15" i="7"/>
  <c r="AF16" i="7" s="1"/>
  <c r="AF143" i="6"/>
  <c r="AF145" i="6" s="1"/>
  <c r="AF146" i="6" s="1"/>
  <c r="AF148" i="6" s="1"/>
  <c r="AF133" i="6"/>
  <c r="AF135" i="6" s="1"/>
  <c r="AF136" i="6" s="1"/>
  <c r="AE183" i="6"/>
  <c r="AE184" i="6"/>
  <c r="AE177" i="6"/>
  <c r="AF113" i="6"/>
  <c r="AF114" i="6"/>
  <c r="AF107" i="6"/>
  <c r="AD97" i="6"/>
  <c r="AE85" i="6"/>
  <c r="AE86" i="6" s="1"/>
  <c r="AE77" i="6"/>
  <c r="AF63" i="6"/>
  <c r="AF64" i="6"/>
  <c r="AF55" i="6"/>
  <c r="AF56" i="6" s="1"/>
  <c r="AF47" i="6"/>
  <c r="AF23" i="6"/>
  <c r="AF24" i="6"/>
  <c r="R92" i="7" l="1"/>
  <c r="AF108" i="7"/>
  <c r="AF109" i="7" s="1"/>
  <c r="AA94" i="7"/>
  <c r="AA95" i="7" s="1"/>
  <c r="AA96" i="7" s="1"/>
  <c r="AA98" i="7" s="1"/>
  <c r="AA99" i="7" s="1"/>
  <c r="AA101" i="7" s="1"/>
  <c r="X75" i="7"/>
  <c r="X76" i="7" s="1"/>
  <c r="X77" i="7" s="1"/>
  <c r="AA68" i="7"/>
  <c r="AA69" i="7" s="1"/>
  <c r="AA67" i="7"/>
  <c r="AB22" i="7"/>
  <c r="AF19" i="7"/>
  <c r="AF21" i="7" s="1"/>
  <c r="AF18" i="7"/>
  <c r="AF204" i="6"/>
  <c r="AF205" i="6" s="1"/>
  <c r="AF206" i="6" s="1"/>
  <c r="AF195" i="6"/>
  <c r="AF196" i="6" s="1"/>
  <c r="AF122" i="6"/>
  <c r="AF124" i="6" s="1"/>
  <c r="AE80" i="6"/>
  <c r="AF50" i="6"/>
  <c r="AF51" i="6"/>
  <c r="AG42" i="6" s="1"/>
  <c r="AG43" i="6" s="1"/>
  <c r="AF197" i="6"/>
  <c r="AF198" i="6"/>
  <c r="AF199" i="6" s="1"/>
  <c r="AE181" i="6"/>
  <c r="AF172" i="6" s="1"/>
  <c r="AD162" i="6"/>
  <c r="AD161" i="6"/>
  <c r="AD160" i="6"/>
  <c r="AF138" i="6"/>
  <c r="AF139" i="6" s="1"/>
  <c r="AF111" i="6"/>
  <c r="AF110" i="6"/>
  <c r="AD100" i="6"/>
  <c r="AD101" i="6"/>
  <c r="AE88" i="6"/>
  <c r="AE89" i="6" s="1"/>
  <c r="AF58" i="6"/>
  <c r="AF59" i="6" s="1"/>
  <c r="AF45" i="7"/>
  <c r="AF46" i="7" s="1"/>
  <c r="AF107" i="7"/>
  <c r="AF5" i="7"/>
  <c r="AF6" i="7" s="1"/>
  <c r="AF53" i="7"/>
  <c r="AF54" i="7"/>
  <c r="AF17" i="7"/>
  <c r="AF72" i="6"/>
  <c r="AF74" i="6" s="1"/>
  <c r="AF149" i="6"/>
  <c r="AF151" i="6" s="1"/>
  <c r="AF147" i="6"/>
  <c r="AG34" i="6"/>
  <c r="AG35" i="6" s="1"/>
  <c r="AG36" i="6" s="1"/>
  <c r="AE185" i="6"/>
  <c r="AE186" i="6" s="1"/>
  <c r="AF137" i="6"/>
  <c r="AF115" i="6"/>
  <c r="AF116" i="6" s="1"/>
  <c r="AE92" i="6"/>
  <c r="AE87" i="6"/>
  <c r="AF65" i="6"/>
  <c r="AF66" i="6" s="1"/>
  <c r="AF57" i="6"/>
  <c r="AF25" i="6"/>
  <c r="AF26" i="6" s="1"/>
  <c r="AF111" i="7" l="1"/>
  <c r="AG102" i="7" s="1"/>
  <c r="AG103" i="7" s="1"/>
  <c r="AF110" i="7"/>
  <c r="AA97" i="7"/>
  <c r="AA100" i="7"/>
  <c r="AB92" i="7" s="1"/>
  <c r="X78" i="7"/>
  <c r="X79" i="7" s="1"/>
  <c r="AA71" i="7"/>
  <c r="AA70" i="7"/>
  <c r="AF48" i="7"/>
  <c r="AF49" i="7" s="1"/>
  <c r="AB24" i="7"/>
  <c r="AB23" i="7"/>
  <c r="AF20" i="7"/>
  <c r="AG12" i="7" s="1"/>
  <c r="AG13" i="7" s="1"/>
  <c r="AF8" i="7"/>
  <c r="AF9" i="7" s="1"/>
  <c r="AE152" i="6"/>
  <c r="AF123" i="6"/>
  <c r="AF125" i="6" s="1"/>
  <c r="AF126" i="6" s="1"/>
  <c r="AF128" i="6" s="1"/>
  <c r="AF129" i="6" s="1"/>
  <c r="AG102" i="6"/>
  <c r="AG103" i="6" s="1"/>
  <c r="AF60" i="6"/>
  <c r="AF61" i="6"/>
  <c r="AG52" i="6" s="1"/>
  <c r="AF208" i="6"/>
  <c r="AF209" i="6" s="1"/>
  <c r="AF201" i="6"/>
  <c r="AF200" i="6"/>
  <c r="AE188" i="6"/>
  <c r="AE189" i="6" s="1"/>
  <c r="AD163" i="6"/>
  <c r="AD164" i="6"/>
  <c r="AE153" i="6"/>
  <c r="AE154" i="6"/>
  <c r="AF141" i="6"/>
  <c r="AG132" i="6" s="1"/>
  <c r="AF140" i="6"/>
  <c r="AF118" i="6"/>
  <c r="AF119" i="6" s="1"/>
  <c r="AE91" i="6"/>
  <c r="AE90" i="6"/>
  <c r="AF68" i="6"/>
  <c r="AF69" i="6" s="1"/>
  <c r="AG39" i="6"/>
  <c r="AG41" i="6" s="1"/>
  <c r="AG38" i="6"/>
  <c r="AF28" i="6"/>
  <c r="AF29" i="6" s="1"/>
  <c r="AF7" i="7"/>
  <c r="AF47" i="7"/>
  <c r="AF55" i="7"/>
  <c r="AF56" i="7" s="1"/>
  <c r="AF73" i="6"/>
  <c r="AF75" i="6" s="1"/>
  <c r="AF76" i="6" s="1"/>
  <c r="AF207" i="6"/>
  <c r="AF150" i="6"/>
  <c r="AG142" i="6" s="1"/>
  <c r="AG44" i="6"/>
  <c r="AG45" i="6" s="1"/>
  <c r="AG46" i="6" s="1"/>
  <c r="AE187" i="6"/>
  <c r="AF173" i="6"/>
  <c r="AF174" i="6"/>
  <c r="AF127" i="6"/>
  <c r="AF117" i="6"/>
  <c r="AE93" i="6"/>
  <c r="AE94" i="6"/>
  <c r="AF67" i="6"/>
  <c r="AG37" i="6"/>
  <c r="AF27" i="6"/>
  <c r="AB25" i="7" l="1"/>
  <c r="AB26" i="7" s="1"/>
  <c r="AB28" i="7" s="1"/>
  <c r="AB29" i="7" s="1"/>
  <c r="AB30" i="7" s="1"/>
  <c r="X80" i="7"/>
  <c r="X81" i="7"/>
  <c r="AB62" i="7"/>
  <c r="AF58" i="7"/>
  <c r="AF59" i="7" s="1"/>
  <c r="AF51" i="7"/>
  <c r="AG42" i="7" s="1"/>
  <c r="AF50" i="7"/>
  <c r="AB31" i="7"/>
  <c r="AF10" i="7"/>
  <c r="AG2" i="7" s="1"/>
  <c r="AF11" i="7"/>
  <c r="AB93" i="7"/>
  <c r="AB94" i="7"/>
  <c r="AG104" i="6"/>
  <c r="AG105" i="6" s="1"/>
  <c r="AG106" i="6" s="1"/>
  <c r="AG108" i="6" s="1"/>
  <c r="AG109" i="6" s="1"/>
  <c r="AF82" i="6"/>
  <c r="AG40" i="6"/>
  <c r="AF211" i="6"/>
  <c r="AF210" i="6"/>
  <c r="AG192" i="6"/>
  <c r="AE190" i="6"/>
  <c r="AE191" i="6"/>
  <c r="AF182" i="6" s="1"/>
  <c r="AD165" i="6"/>
  <c r="AD166" i="6" s="1"/>
  <c r="AE155" i="6"/>
  <c r="AE156" i="6" s="1"/>
  <c r="AE157" i="6" s="1"/>
  <c r="AF130" i="6"/>
  <c r="AF131" i="6"/>
  <c r="AG122" i="6" s="1"/>
  <c r="AG123" i="6" s="1"/>
  <c r="AF120" i="6"/>
  <c r="AF121" i="6"/>
  <c r="AF78" i="6"/>
  <c r="AF79" i="6" s="1"/>
  <c r="AF70" i="6"/>
  <c r="AF71" i="6"/>
  <c r="AG62" i="6" s="1"/>
  <c r="AG63" i="6" s="1"/>
  <c r="AG48" i="6"/>
  <c r="AG49" i="6" s="1"/>
  <c r="AG50" i="6" s="1"/>
  <c r="AF30" i="6"/>
  <c r="AF31" i="6"/>
  <c r="AF57" i="7"/>
  <c r="AG104" i="7"/>
  <c r="AG105" i="7" s="1"/>
  <c r="AG106" i="7" s="1"/>
  <c r="AG14" i="7"/>
  <c r="AG15" i="7" s="1"/>
  <c r="AG16" i="7" s="1"/>
  <c r="AH32" i="6"/>
  <c r="AH34" i="6" s="1"/>
  <c r="AF175" i="6"/>
  <c r="AF176" i="6" s="1"/>
  <c r="AG143" i="6"/>
  <c r="AG144" i="6"/>
  <c r="AG133" i="6"/>
  <c r="AG134" i="6"/>
  <c r="AE95" i="6"/>
  <c r="AE96" i="6" s="1"/>
  <c r="AF83" i="6"/>
  <c r="AF84" i="6"/>
  <c r="AF77" i="6"/>
  <c r="AG53" i="6"/>
  <c r="AG54" i="6"/>
  <c r="AG47" i="6"/>
  <c r="AB27" i="7" l="1"/>
  <c r="M22" i="7" s="1"/>
  <c r="AC22" i="7"/>
  <c r="AC24" i="7" s="1"/>
  <c r="Y72" i="7"/>
  <c r="Y74" i="7" s="1"/>
  <c r="AG108" i="7"/>
  <c r="AG109" i="7" s="1"/>
  <c r="AB63" i="7"/>
  <c r="AB64" i="7"/>
  <c r="AF61" i="7"/>
  <c r="AF60" i="7"/>
  <c r="AG52" i="7" s="1"/>
  <c r="AG53" i="7" s="1"/>
  <c r="M24" i="7"/>
  <c r="M26" i="7"/>
  <c r="AG18" i="7"/>
  <c r="AG19" i="7" s="1"/>
  <c r="AB95" i="7"/>
  <c r="AB96" i="7" s="1"/>
  <c r="AG202" i="6"/>
  <c r="AG203" i="6" s="1"/>
  <c r="AG112" i="6"/>
  <c r="AG107" i="6"/>
  <c r="AF80" i="6"/>
  <c r="AF81" i="6"/>
  <c r="AG72" i="6" s="1"/>
  <c r="AG73" i="6" s="1"/>
  <c r="AG22" i="6"/>
  <c r="AG24" i="6" s="1"/>
  <c r="AG194" i="6"/>
  <c r="AG193" i="6"/>
  <c r="AF178" i="6"/>
  <c r="AF179" i="6" s="1"/>
  <c r="AD168" i="6"/>
  <c r="AD169" i="6" s="1"/>
  <c r="AD167" i="6"/>
  <c r="AE158" i="6"/>
  <c r="AE159" i="6" s="1"/>
  <c r="AG110" i="6"/>
  <c r="AG111" i="6"/>
  <c r="AE99" i="6"/>
  <c r="AE98" i="6"/>
  <c r="AG51" i="6"/>
  <c r="AH42" i="6" s="1"/>
  <c r="AG107" i="7"/>
  <c r="AG44" i="7"/>
  <c r="AG43" i="7"/>
  <c r="AG3" i="7"/>
  <c r="AG4" i="7"/>
  <c r="AG17" i="7"/>
  <c r="AG124" i="6"/>
  <c r="AG125" i="6" s="1"/>
  <c r="AG126" i="6" s="1"/>
  <c r="AG64" i="6"/>
  <c r="AG65" i="6" s="1"/>
  <c r="AG66" i="6" s="1"/>
  <c r="AH33" i="6"/>
  <c r="AH35" i="6" s="1"/>
  <c r="AH36" i="6" s="1"/>
  <c r="AG23" i="6"/>
  <c r="AG25" i="6" s="1"/>
  <c r="AG26" i="6" s="1"/>
  <c r="AF183" i="6"/>
  <c r="AF184" i="6"/>
  <c r="AF177" i="6"/>
  <c r="AG145" i="6"/>
  <c r="AG146" i="6" s="1"/>
  <c r="AG135" i="6"/>
  <c r="AG136" i="6" s="1"/>
  <c r="AG113" i="6"/>
  <c r="AG114" i="6"/>
  <c r="AE101" i="6"/>
  <c r="AE100" i="6"/>
  <c r="AE97" i="6"/>
  <c r="AF85" i="6"/>
  <c r="AF86" i="6" s="1"/>
  <c r="AG55" i="6"/>
  <c r="AG56" i="6" s="1"/>
  <c r="Y73" i="7" l="1"/>
  <c r="Y75" i="7" s="1"/>
  <c r="Y76" i="7" s="1"/>
  <c r="AC23" i="7"/>
  <c r="AC25" i="7" s="1"/>
  <c r="AC26" i="7" s="1"/>
  <c r="AG110" i="7"/>
  <c r="AG111" i="7"/>
  <c r="AH102" i="7" s="1"/>
  <c r="AH104" i="7" s="1"/>
  <c r="AB98" i="7"/>
  <c r="AB99" i="7" s="1"/>
  <c r="AB65" i="7"/>
  <c r="AB66" i="7" s="1"/>
  <c r="AB67" i="7" s="1"/>
  <c r="M28" i="7"/>
  <c r="M30" i="7" s="1"/>
  <c r="P26" i="7" s="1"/>
  <c r="AG21" i="7"/>
  <c r="AG20" i="7"/>
  <c r="AB97" i="7"/>
  <c r="AG204" i="6"/>
  <c r="AG205" i="6" s="1"/>
  <c r="AG206" i="6" s="1"/>
  <c r="AG208" i="6" s="1"/>
  <c r="AG209" i="6" s="1"/>
  <c r="AH102" i="6"/>
  <c r="AG195" i="6"/>
  <c r="AG196" i="6" s="1"/>
  <c r="AG197" i="6" s="1"/>
  <c r="AF181" i="6"/>
  <c r="AF180" i="6"/>
  <c r="AD170" i="6"/>
  <c r="AD171" i="6"/>
  <c r="AE160" i="6"/>
  <c r="AE161" i="6"/>
  <c r="AG148" i="6"/>
  <c r="AG149" i="6" s="1"/>
  <c r="AG138" i="6"/>
  <c r="AG139" i="6" s="1"/>
  <c r="AG128" i="6"/>
  <c r="AG129" i="6" s="1"/>
  <c r="AF88" i="6"/>
  <c r="AF89" i="6" s="1"/>
  <c r="AG68" i="6"/>
  <c r="AG69" i="6" s="1"/>
  <c r="AG58" i="6"/>
  <c r="AG59" i="6" s="1"/>
  <c r="AG61" i="6" s="1"/>
  <c r="AH44" i="6"/>
  <c r="AH43" i="6"/>
  <c r="AH38" i="6"/>
  <c r="AH39" i="6" s="1"/>
  <c r="AG28" i="6"/>
  <c r="AG29" i="6" s="1"/>
  <c r="AG54" i="7"/>
  <c r="AG55" i="7" s="1"/>
  <c r="AG56" i="7" s="1"/>
  <c r="AH12" i="7"/>
  <c r="AH14" i="7" s="1"/>
  <c r="AG5" i="7"/>
  <c r="AG6" i="7" s="1"/>
  <c r="AG45" i="7"/>
  <c r="AG46" i="7" s="1"/>
  <c r="AG74" i="6"/>
  <c r="AG75" i="6" s="1"/>
  <c r="AG76" i="6" s="1"/>
  <c r="AG207" i="6"/>
  <c r="AF185" i="6"/>
  <c r="AF186" i="6" s="1"/>
  <c r="AG147" i="6"/>
  <c r="AG137" i="6"/>
  <c r="AG127" i="6"/>
  <c r="AG115" i="6"/>
  <c r="AG116" i="6" s="1"/>
  <c r="AH104" i="6"/>
  <c r="AH103" i="6"/>
  <c r="AF92" i="6"/>
  <c r="AF87" i="6"/>
  <c r="AG67" i="6"/>
  <c r="AG57" i="6"/>
  <c r="AH37" i="6"/>
  <c r="AG27" i="6"/>
  <c r="Y78" i="7" l="1"/>
  <c r="Y79" i="7" s="1"/>
  <c r="Y80" i="7" s="1"/>
  <c r="Y77" i="7"/>
  <c r="M72" i="7" s="1"/>
  <c r="AC28" i="7"/>
  <c r="AC29" i="7" s="1"/>
  <c r="AC27" i="7"/>
  <c r="N22" i="7"/>
  <c r="P22" i="7"/>
  <c r="P28" i="7" s="1"/>
  <c r="AB100" i="7"/>
  <c r="AB101" i="7"/>
  <c r="Y81" i="7"/>
  <c r="M76" i="7"/>
  <c r="M74" i="7"/>
  <c r="AB68" i="7"/>
  <c r="AB69" i="7" s="1"/>
  <c r="AG59" i="7"/>
  <c r="AG60" i="7" s="1"/>
  <c r="AG58" i="7"/>
  <c r="AC31" i="7"/>
  <c r="AC30" i="7"/>
  <c r="AG48" i="7"/>
  <c r="AG49" i="7" s="1"/>
  <c r="AG8" i="7"/>
  <c r="AG9" i="7" s="1"/>
  <c r="AG172" i="6"/>
  <c r="AG173" i="6" s="1"/>
  <c r="AH45" i="6"/>
  <c r="AH46" i="6" s="1"/>
  <c r="AH40" i="6"/>
  <c r="AH41" i="6"/>
  <c r="AI32" i="6" s="1"/>
  <c r="AG211" i="6"/>
  <c r="AG210" i="6"/>
  <c r="AH202" i="6" s="1"/>
  <c r="AH204" i="6" s="1"/>
  <c r="AG198" i="6"/>
  <c r="AG199" i="6" s="1"/>
  <c r="AF189" i="6"/>
  <c r="AF190" i="6" s="1"/>
  <c r="AF188" i="6"/>
  <c r="AE162" i="6"/>
  <c r="AF152" i="6"/>
  <c r="AG150" i="6"/>
  <c r="AG151" i="6"/>
  <c r="AG140" i="6"/>
  <c r="AG141" i="6"/>
  <c r="AG130" i="6"/>
  <c r="AG131" i="6"/>
  <c r="AH122" i="6" s="1"/>
  <c r="AH123" i="6" s="1"/>
  <c r="AG118" i="6"/>
  <c r="AG119" i="6" s="1"/>
  <c r="AF90" i="6"/>
  <c r="AF91" i="6"/>
  <c r="AG82" i="6" s="1"/>
  <c r="AG78" i="6"/>
  <c r="AG79" i="6" s="1"/>
  <c r="AG71" i="6"/>
  <c r="AG70" i="6"/>
  <c r="AG60" i="6"/>
  <c r="AH52" i="6" s="1"/>
  <c r="AH48" i="6"/>
  <c r="AH49" i="6" s="1"/>
  <c r="AG31" i="6"/>
  <c r="AG30" i="6"/>
  <c r="AH22" i="6" s="1"/>
  <c r="AH24" i="6" s="1"/>
  <c r="AH13" i="7"/>
  <c r="AH103" i="7"/>
  <c r="AH105" i="7" s="1"/>
  <c r="AH106" i="7" s="1"/>
  <c r="AG47" i="7"/>
  <c r="AH15" i="7"/>
  <c r="AH16" i="7" s="1"/>
  <c r="AG57" i="7"/>
  <c r="AG7" i="7"/>
  <c r="AH132" i="6"/>
  <c r="AH134" i="6" s="1"/>
  <c r="AF187" i="6"/>
  <c r="AG117" i="6"/>
  <c r="AH105" i="6"/>
  <c r="AH106" i="6" s="1"/>
  <c r="AF94" i="6"/>
  <c r="AF93" i="6"/>
  <c r="AG77" i="6"/>
  <c r="AH47" i="6"/>
  <c r="Z72" i="7" l="1"/>
  <c r="Z73" i="7" s="1"/>
  <c r="P30" i="7"/>
  <c r="Q22" i="7" s="1"/>
  <c r="R22" i="7" s="1"/>
  <c r="P34" i="7"/>
  <c r="AC92" i="7"/>
  <c r="AC94" i="7" s="1"/>
  <c r="AH109" i="7"/>
  <c r="AH110" i="7" s="1"/>
  <c r="AH108" i="7"/>
  <c r="M78" i="7"/>
  <c r="M80" i="7" s="1"/>
  <c r="P72" i="7" s="1"/>
  <c r="Z74" i="7"/>
  <c r="AB70" i="7"/>
  <c r="AB71" i="7"/>
  <c r="AG61" i="7"/>
  <c r="AH52" i="7" s="1"/>
  <c r="AG51" i="7"/>
  <c r="AG50" i="7"/>
  <c r="U39" i="7"/>
  <c r="AD22" i="7"/>
  <c r="AH19" i="7"/>
  <c r="AH21" i="7" s="1"/>
  <c r="AH18" i="7"/>
  <c r="AG10" i="7"/>
  <c r="AG11" i="7"/>
  <c r="AH2" i="7" s="1"/>
  <c r="AH3" i="7" s="1"/>
  <c r="AG174" i="6"/>
  <c r="AG175" i="6" s="1"/>
  <c r="AG176" i="6" s="1"/>
  <c r="AH142" i="6"/>
  <c r="AH143" i="6" s="1"/>
  <c r="AH62" i="6"/>
  <c r="AH63" i="6" s="1"/>
  <c r="AG200" i="6"/>
  <c r="AG201" i="6"/>
  <c r="AF191" i="6"/>
  <c r="AE164" i="6"/>
  <c r="AE163" i="6"/>
  <c r="AF154" i="6"/>
  <c r="AF153" i="6"/>
  <c r="AG121" i="6"/>
  <c r="AG120" i="6"/>
  <c r="AH108" i="6"/>
  <c r="AH109" i="6" s="1"/>
  <c r="AH110" i="6" s="1"/>
  <c r="AG80" i="6"/>
  <c r="AG81" i="6"/>
  <c r="AH72" i="6" s="1"/>
  <c r="AH50" i="6"/>
  <c r="AH51" i="6"/>
  <c r="AI42" i="6" s="1"/>
  <c r="AH111" i="7"/>
  <c r="AH107" i="7"/>
  <c r="AH17" i="7"/>
  <c r="AH42" i="7"/>
  <c r="AH144" i="6"/>
  <c r="AH145" i="6" s="1"/>
  <c r="AH146" i="6" s="1"/>
  <c r="AH203" i="6"/>
  <c r="AH205" i="6" s="1"/>
  <c r="AH206" i="6" s="1"/>
  <c r="AH133" i="6"/>
  <c r="AH135" i="6" s="1"/>
  <c r="AH136" i="6" s="1"/>
  <c r="AH138" i="6" s="1"/>
  <c r="AH124" i="6"/>
  <c r="AH125" i="6" s="1"/>
  <c r="AH126" i="6" s="1"/>
  <c r="AH23" i="6"/>
  <c r="AH25" i="6" s="1"/>
  <c r="AH26" i="6" s="1"/>
  <c r="AG182" i="6"/>
  <c r="AH107" i="6"/>
  <c r="AF95" i="6"/>
  <c r="AF96" i="6" s="1"/>
  <c r="AG84" i="6"/>
  <c r="AG83" i="6"/>
  <c r="AH54" i="6"/>
  <c r="AH53" i="6"/>
  <c r="AI33" i="6"/>
  <c r="AI34" i="6"/>
  <c r="AC62" i="7" l="1"/>
  <c r="AC64" i="7" s="1"/>
  <c r="AC93" i="7"/>
  <c r="AC95" i="7" s="1"/>
  <c r="AC96" i="7" s="1"/>
  <c r="Z75" i="7"/>
  <c r="Z76" i="7" s="1"/>
  <c r="P78" i="7"/>
  <c r="P80" i="7" s="1"/>
  <c r="Q72" i="7" s="1"/>
  <c r="N72" i="7"/>
  <c r="U40" i="7"/>
  <c r="U41" i="7"/>
  <c r="AD24" i="7"/>
  <c r="AD23" i="7"/>
  <c r="AH20" i="7"/>
  <c r="AI12" i="7" s="1"/>
  <c r="AF155" i="6"/>
  <c r="AF156" i="6" s="1"/>
  <c r="AF157" i="6" s="1"/>
  <c r="AH112" i="6"/>
  <c r="AH113" i="6" s="1"/>
  <c r="AH64" i="6"/>
  <c r="AH65" i="6" s="1"/>
  <c r="AH66" i="6" s="1"/>
  <c r="AH208" i="6"/>
  <c r="AH209" i="6" s="1"/>
  <c r="AH192" i="6"/>
  <c r="AG178" i="6"/>
  <c r="AG179" i="6" s="1"/>
  <c r="AE165" i="6"/>
  <c r="AE166" i="6" s="1"/>
  <c r="AE167" i="6"/>
  <c r="AH149" i="6"/>
  <c r="AH148" i="6"/>
  <c r="AH128" i="6"/>
  <c r="AH129" i="6" s="1"/>
  <c r="AH111" i="6"/>
  <c r="AI102" i="6" s="1"/>
  <c r="AI104" i="6" s="1"/>
  <c r="AF98" i="6"/>
  <c r="AF99" i="6" s="1"/>
  <c r="AH68" i="6"/>
  <c r="AH69" i="6" s="1"/>
  <c r="AH28" i="6"/>
  <c r="AH29" i="6" s="1"/>
  <c r="AH4" i="7"/>
  <c r="AH5" i="7" s="1"/>
  <c r="AH6" i="7" s="1"/>
  <c r="AI102" i="7"/>
  <c r="AI104" i="7" s="1"/>
  <c r="AH54" i="7"/>
  <c r="AH53" i="7"/>
  <c r="AH44" i="7"/>
  <c r="AH43" i="7"/>
  <c r="AH139" i="6"/>
  <c r="AH140" i="6" s="1"/>
  <c r="AH137" i="6"/>
  <c r="AH207" i="6"/>
  <c r="AG183" i="6"/>
  <c r="AG184" i="6"/>
  <c r="AG177" i="6"/>
  <c r="AH147" i="6"/>
  <c r="AH151" i="6"/>
  <c r="AH150" i="6"/>
  <c r="AH127" i="6"/>
  <c r="AF97" i="6"/>
  <c r="AG85" i="6"/>
  <c r="AG86" i="6" s="1"/>
  <c r="AH74" i="6"/>
  <c r="AH73" i="6"/>
  <c r="AH67" i="6"/>
  <c r="AH55" i="6"/>
  <c r="AH56" i="6" s="1"/>
  <c r="AI43" i="6"/>
  <c r="AI44" i="6"/>
  <c r="AI35" i="6"/>
  <c r="AI36" i="6" s="1"/>
  <c r="AH27" i="6"/>
  <c r="AC63" i="7" l="1"/>
  <c r="AC65" i="7" s="1"/>
  <c r="AC66" i="7" s="1"/>
  <c r="AC67" i="7" s="1"/>
  <c r="AD25" i="7"/>
  <c r="AD26" i="7" s="1"/>
  <c r="AD28" i="7" s="1"/>
  <c r="AD29" i="7" s="1"/>
  <c r="AC98" i="7"/>
  <c r="AC99" i="7" s="1"/>
  <c r="Z78" i="7"/>
  <c r="Z79" i="7" s="1"/>
  <c r="Z77" i="7"/>
  <c r="R72" i="7"/>
  <c r="V32" i="7"/>
  <c r="V33" i="7" s="1"/>
  <c r="AH9" i="7"/>
  <c r="AH11" i="7" s="1"/>
  <c r="AH8" i="7"/>
  <c r="AC97" i="7"/>
  <c r="AF158" i="6"/>
  <c r="AF159" i="6" s="1"/>
  <c r="AH114" i="6"/>
  <c r="AH210" i="6"/>
  <c r="AH211" i="6"/>
  <c r="AH194" i="6"/>
  <c r="AH193" i="6"/>
  <c r="AG180" i="6"/>
  <c r="AG181" i="6"/>
  <c r="AH172" i="6" s="1"/>
  <c r="AH174" i="6" s="1"/>
  <c r="AE168" i="6"/>
  <c r="AE169" i="6" s="1"/>
  <c r="AF161" i="6"/>
  <c r="AF160" i="6"/>
  <c r="AH130" i="6"/>
  <c r="AH131" i="6"/>
  <c r="AI122" i="6" s="1"/>
  <c r="AF101" i="6"/>
  <c r="AF100" i="6"/>
  <c r="AG88" i="6"/>
  <c r="AG89" i="6" s="1"/>
  <c r="AH71" i="6"/>
  <c r="AH70" i="6"/>
  <c r="AI62" i="6" s="1"/>
  <c r="AI63" i="6" s="1"/>
  <c r="AH58" i="6"/>
  <c r="AH59" i="6" s="1"/>
  <c r="AI39" i="6"/>
  <c r="AI40" i="6" s="1"/>
  <c r="AI38" i="6"/>
  <c r="AH30" i="6"/>
  <c r="AH31" i="6"/>
  <c r="AI22" i="6" s="1"/>
  <c r="AI103" i="7"/>
  <c r="AI105" i="7" s="1"/>
  <c r="AI106" i="7" s="1"/>
  <c r="AH7" i="7"/>
  <c r="AH10" i="7"/>
  <c r="AI13" i="7"/>
  <c r="AI14" i="7"/>
  <c r="AH45" i="7"/>
  <c r="AH46" i="7" s="1"/>
  <c r="AH55" i="7"/>
  <c r="AH56" i="7" s="1"/>
  <c r="AH115" i="6"/>
  <c r="AH116" i="6" s="1"/>
  <c r="AI142" i="6"/>
  <c r="AI144" i="6" s="1"/>
  <c r="AH141" i="6"/>
  <c r="AI132" i="6" s="1"/>
  <c r="AI133" i="6" s="1"/>
  <c r="AI103" i="6"/>
  <c r="AI105" i="6" s="1"/>
  <c r="AI106" i="6" s="1"/>
  <c r="AG185" i="6"/>
  <c r="AG186" i="6" s="1"/>
  <c r="AG87" i="6"/>
  <c r="AH75" i="6"/>
  <c r="AH76" i="6" s="1"/>
  <c r="AH57" i="6"/>
  <c r="AI45" i="6"/>
  <c r="AI46" i="6" s="1"/>
  <c r="AI37" i="6"/>
  <c r="AD27" i="7" l="1"/>
  <c r="AD31" i="7"/>
  <c r="AD30" i="7"/>
  <c r="AC101" i="7"/>
  <c r="AC100" i="7"/>
  <c r="AI108" i="7"/>
  <c r="AI109" i="7" s="1"/>
  <c r="Z81" i="7"/>
  <c r="Z80" i="7"/>
  <c r="AA72" i="7" s="1"/>
  <c r="V34" i="7"/>
  <c r="V35" i="7" s="1"/>
  <c r="V36" i="7" s="1"/>
  <c r="V38" i="7" s="1"/>
  <c r="V39" i="7" s="1"/>
  <c r="AC68" i="7"/>
  <c r="AC69" i="7" s="1"/>
  <c r="AH58" i="7"/>
  <c r="AH59" i="7" s="1"/>
  <c r="AH48" i="7"/>
  <c r="AH49" i="7" s="1"/>
  <c r="AG152" i="6"/>
  <c r="AG92" i="6"/>
  <c r="AG94" i="6" s="1"/>
  <c r="AI202" i="6"/>
  <c r="AH195" i="6"/>
  <c r="AH196" i="6" s="1"/>
  <c r="AG188" i="6"/>
  <c r="AG189" i="6" s="1"/>
  <c r="AE171" i="6"/>
  <c r="AE170" i="6"/>
  <c r="AG154" i="6"/>
  <c r="AG153" i="6"/>
  <c r="AH119" i="6"/>
  <c r="AH121" i="6" s="1"/>
  <c r="AH118" i="6"/>
  <c r="AI108" i="6"/>
  <c r="AI109" i="6" s="1"/>
  <c r="AG91" i="6"/>
  <c r="AG90" i="6"/>
  <c r="AH78" i="6"/>
  <c r="AH79" i="6" s="1"/>
  <c r="AH61" i="6"/>
  <c r="AH60" i="6"/>
  <c r="AI52" i="6" s="1"/>
  <c r="AI53" i="6" s="1"/>
  <c r="AI48" i="6"/>
  <c r="AI49" i="6" s="1"/>
  <c r="AI41" i="6"/>
  <c r="AJ32" i="6" s="1"/>
  <c r="AJ34" i="6" s="1"/>
  <c r="AI107" i="7"/>
  <c r="AH57" i="7"/>
  <c r="AH117" i="6"/>
  <c r="AI2" i="7"/>
  <c r="AI3" i="7" s="1"/>
  <c r="AI15" i="7"/>
  <c r="AI16" i="7" s="1"/>
  <c r="AH47" i="7"/>
  <c r="AH173" i="6"/>
  <c r="AH175" i="6" s="1"/>
  <c r="AH176" i="6" s="1"/>
  <c r="AH178" i="6" s="1"/>
  <c r="AI143" i="6"/>
  <c r="AI145" i="6" s="1"/>
  <c r="AI146" i="6" s="1"/>
  <c r="AI134" i="6"/>
  <c r="AI135" i="6" s="1"/>
  <c r="AI136" i="6" s="1"/>
  <c r="AI64" i="6"/>
  <c r="AI65" i="6" s="1"/>
  <c r="AI66" i="6" s="1"/>
  <c r="AG187" i="6"/>
  <c r="AI123" i="6"/>
  <c r="AI124" i="6"/>
  <c r="AI107" i="6"/>
  <c r="AH77" i="6"/>
  <c r="AI47" i="6"/>
  <c r="AI23" i="6"/>
  <c r="AI24" i="6"/>
  <c r="AD92" i="7" l="1"/>
  <c r="AD93" i="7" s="1"/>
  <c r="AE22" i="7"/>
  <c r="AI110" i="7"/>
  <c r="AI111" i="7"/>
  <c r="AJ102" i="7" s="1"/>
  <c r="AA74" i="7"/>
  <c r="AA73" i="7"/>
  <c r="AC70" i="7"/>
  <c r="AC71" i="7"/>
  <c r="AH60" i="7"/>
  <c r="AH61" i="7"/>
  <c r="AI52" i="7" s="1"/>
  <c r="AH51" i="7"/>
  <c r="AI42" i="7" s="1"/>
  <c r="AI43" i="7" s="1"/>
  <c r="AH50" i="7"/>
  <c r="V41" i="7"/>
  <c r="V40" i="7"/>
  <c r="V37" i="7"/>
  <c r="AI18" i="7"/>
  <c r="AI19" i="7" s="1"/>
  <c r="AF162" i="6"/>
  <c r="AG95" i="6"/>
  <c r="AG96" i="6" s="1"/>
  <c r="AG97" i="6" s="1"/>
  <c r="AG93" i="6"/>
  <c r="AH82" i="6"/>
  <c r="AH84" i="6" s="1"/>
  <c r="AI50" i="6"/>
  <c r="AI51" i="6"/>
  <c r="AJ42" i="6" s="1"/>
  <c r="AJ43" i="6" s="1"/>
  <c r="AI203" i="6"/>
  <c r="AI204" i="6"/>
  <c r="AI205" i="6" s="1"/>
  <c r="AI206" i="6" s="1"/>
  <c r="AI207" i="6" s="1"/>
  <c r="AH198" i="6"/>
  <c r="AH199" i="6" s="1"/>
  <c r="AH197" i="6"/>
  <c r="AG190" i="6"/>
  <c r="AG191" i="6"/>
  <c r="AF163" i="6"/>
  <c r="AF164" i="6"/>
  <c r="AG155" i="6"/>
  <c r="AG156" i="6" s="1"/>
  <c r="AG157" i="6" s="1"/>
  <c r="AI148" i="6"/>
  <c r="AI149" i="6" s="1"/>
  <c r="AI138" i="6"/>
  <c r="AI139" i="6" s="1"/>
  <c r="AH120" i="6"/>
  <c r="AI112" i="6" s="1"/>
  <c r="AI113" i="6" s="1"/>
  <c r="AI110" i="6"/>
  <c r="AI111" i="6"/>
  <c r="AJ102" i="6" s="1"/>
  <c r="AJ104" i="6" s="1"/>
  <c r="AH81" i="6"/>
  <c r="AH80" i="6"/>
  <c r="AI68" i="6"/>
  <c r="AI69" i="6" s="1"/>
  <c r="AI17" i="7"/>
  <c r="AI4" i="7"/>
  <c r="AI5" i="7" s="1"/>
  <c r="AI6" i="7" s="1"/>
  <c r="AH179" i="6"/>
  <c r="AH181" i="6" s="1"/>
  <c r="AH177" i="6"/>
  <c r="AI54" i="6"/>
  <c r="AI55" i="6" s="1"/>
  <c r="AI56" i="6" s="1"/>
  <c r="AJ33" i="6"/>
  <c r="AJ35" i="6" s="1"/>
  <c r="AJ36" i="6" s="1"/>
  <c r="AI147" i="6"/>
  <c r="AI137" i="6"/>
  <c r="AI125" i="6"/>
  <c r="AI126" i="6" s="1"/>
  <c r="AI72" i="6"/>
  <c r="AI67" i="6"/>
  <c r="AI25" i="6"/>
  <c r="AI26" i="6" s="1"/>
  <c r="AD62" i="7" l="1"/>
  <c r="AD64" i="7" s="1"/>
  <c r="AA75" i="7"/>
  <c r="AA76" i="7" s="1"/>
  <c r="AD94" i="7"/>
  <c r="AD95" i="7" s="1"/>
  <c r="AD96" i="7" s="1"/>
  <c r="AD98" i="7" s="1"/>
  <c r="AD99" i="7" s="1"/>
  <c r="AE23" i="7"/>
  <c r="AE24" i="7"/>
  <c r="AA77" i="7"/>
  <c r="AA78" i="7"/>
  <c r="AA79" i="7" s="1"/>
  <c r="W32" i="7"/>
  <c r="W34" i="7" s="1"/>
  <c r="AI20" i="7"/>
  <c r="AJ12" i="7" s="1"/>
  <c r="AJ14" i="7" s="1"/>
  <c r="AI21" i="7"/>
  <c r="AI9" i="7"/>
  <c r="AI10" i="7" s="1"/>
  <c r="AI8" i="7"/>
  <c r="AH182" i="6"/>
  <c r="AI150" i="6"/>
  <c r="AI151" i="6"/>
  <c r="AJ142" i="6" s="1"/>
  <c r="AI114" i="6"/>
  <c r="AG98" i="6"/>
  <c r="AG99" i="6" s="1"/>
  <c r="AG100" i="6" s="1"/>
  <c r="AH83" i="6"/>
  <c r="AI208" i="6"/>
  <c r="AI209" i="6" s="1"/>
  <c r="AH200" i="6"/>
  <c r="AI192" i="6" s="1"/>
  <c r="AH201" i="6"/>
  <c r="AF165" i="6"/>
  <c r="AF166" i="6" s="1"/>
  <c r="AF167" i="6"/>
  <c r="AG158" i="6"/>
  <c r="AG159" i="6" s="1"/>
  <c r="AI140" i="6"/>
  <c r="AI141" i="6"/>
  <c r="AI128" i="6"/>
  <c r="AI129" i="6" s="1"/>
  <c r="AG101" i="6"/>
  <c r="AH92" i="6" s="1"/>
  <c r="AI71" i="6"/>
  <c r="AI70" i="6"/>
  <c r="AI58" i="6"/>
  <c r="AI59" i="6" s="1"/>
  <c r="AJ38" i="6"/>
  <c r="AJ39" i="6" s="1"/>
  <c r="AI28" i="6"/>
  <c r="AI29" i="6" s="1"/>
  <c r="AI44" i="7"/>
  <c r="AI45" i="7" s="1"/>
  <c r="AI46" i="7" s="1"/>
  <c r="AI7" i="7"/>
  <c r="AJ104" i="7"/>
  <c r="AJ103" i="7"/>
  <c r="AI53" i="7"/>
  <c r="AI54" i="7"/>
  <c r="AH180" i="6"/>
  <c r="AI172" i="6" s="1"/>
  <c r="AI173" i="6" s="1"/>
  <c r="AJ103" i="6"/>
  <c r="AJ105" i="6" s="1"/>
  <c r="AJ106" i="6" s="1"/>
  <c r="AJ108" i="6" s="1"/>
  <c r="AJ44" i="6"/>
  <c r="AJ45" i="6" s="1"/>
  <c r="AJ46" i="6" s="1"/>
  <c r="AH184" i="6"/>
  <c r="AH183" i="6"/>
  <c r="AI127" i="6"/>
  <c r="AI115" i="6"/>
  <c r="AI116" i="6" s="1"/>
  <c r="AH85" i="6"/>
  <c r="AH86" i="6" s="1"/>
  <c r="AI73" i="6"/>
  <c r="AI74" i="6"/>
  <c r="AI57" i="6"/>
  <c r="AJ37" i="6"/>
  <c r="AI27" i="6"/>
  <c r="AD63" i="7" l="1"/>
  <c r="AD65" i="7" s="1"/>
  <c r="AD66" i="7" s="1"/>
  <c r="AD67" i="7" s="1"/>
  <c r="AD97" i="7"/>
  <c r="AE25" i="7"/>
  <c r="AE26" i="7" s="1"/>
  <c r="AE28" i="7" s="1"/>
  <c r="AE29" i="7" s="1"/>
  <c r="AE31" i="7"/>
  <c r="AE30" i="7"/>
  <c r="W33" i="7"/>
  <c r="W35" i="7" s="1"/>
  <c r="W36" i="7" s="1"/>
  <c r="W38" i="7" s="1"/>
  <c r="W39" i="7" s="1"/>
  <c r="W40" i="7" s="1"/>
  <c r="AE27" i="7"/>
  <c r="AD101" i="7"/>
  <c r="AD100" i="7"/>
  <c r="AA80" i="7"/>
  <c r="AA81" i="7"/>
  <c r="AI49" i="7"/>
  <c r="AI51" i="7" s="1"/>
  <c r="AI48" i="7"/>
  <c r="AI11" i="7"/>
  <c r="AJ2" i="7" s="1"/>
  <c r="AJ143" i="6"/>
  <c r="AJ144" i="6"/>
  <c r="AJ145" i="6" s="1"/>
  <c r="AJ146" i="6" s="1"/>
  <c r="AJ132" i="6"/>
  <c r="AJ133" i="6" s="1"/>
  <c r="AJ62" i="6"/>
  <c r="AJ41" i="6"/>
  <c r="AJ40" i="6"/>
  <c r="AK32" i="6" s="1"/>
  <c r="AI210" i="6"/>
  <c r="AI211" i="6"/>
  <c r="AI193" i="6"/>
  <c r="AI194" i="6"/>
  <c r="AF168" i="6"/>
  <c r="AF169" i="6" s="1"/>
  <c r="AG160" i="6"/>
  <c r="AG161" i="6"/>
  <c r="AI131" i="6"/>
  <c r="AI130" i="6"/>
  <c r="AJ122" i="6" s="1"/>
  <c r="AJ124" i="6" s="1"/>
  <c r="AI118" i="6"/>
  <c r="AI119" i="6" s="1"/>
  <c r="AH88" i="6"/>
  <c r="AH89" i="6" s="1"/>
  <c r="AI61" i="6"/>
  <c r="AI60" i="6"/>
  <c r="AJ48" i="6"/>
  <c r="AJ49" i="6" s="1"/>
  <c r="AI31" i="6"/>
  <c r="AI30" i="6"/>
  <c r="AJ22" i="6" s="1"/>
  <c r="AJ24" i="6" s="1"/>
  <c r="AI47" i="7"/>
  <c r="AJ13" i="7"/>
  <c r="AJ15" i="7" s="1"/>
  <c r="AJ16" i="7" s="1"/>
  <c r="AJ105" i="7"/>
  <c r="AJ106" i="7" s="1"/>
  <c r="AI55" i="7"/>
  <c r="AI56" i="7" s="1"/>
  <c r="AI50" i="7"/>
  <c r="AI174" i="6"/>
  <c r="AI175" i="6" s="1"/>
  <c r="AI176" i="6" s="1"/>
  <c r="AJ109" i="6"/>
  <c r="AJ110" i="6" s="1"/>
  <c r="AJ107" i="6"/>
  <c r="AH185" i="6"/>
  <c r="AH186" i="6" s="1"/>
  <c r="AI117" i="6"/>
  <c r="AH94" i="6"/>
  <c r="AH93" i="6"/>
  <c r="AH87" i="6"/>
  <c r="AI75" i="6"/>
  <c r="AI76" i="6" s="1"/>
  <c r="AJ63" i="6"/>
  <c r="AJ64" i="6"/>
  <c r="AJ47" i="6"/>
  <c r="AF22" i="7" l="1"/>
  <c r="AJ108" i="7"/>
  <c r="AJ109" i="7" s="1"/>
  <c r="AE92" i="7"/>
  <c r="AE93" i="7" s="1"/>
  <c r="AB72" i="7"/>
  <c r="AD69" i="7"/>
  <c r="AD68" i="7"/>
  <c r="W41" i="7"/>
  <c r="X32" i="7" s="1"/>
  <c r="X34" i="7" s="1"/>
  <c r="AI58" i="7"/>
  <c r="AI59" i="7" s="1"/>
  <c r="W37" i="7"/>
  <c r="AJ18" i="7"/>
  <c r="AJ19" i="7" s="1"/>
  <c r="AJ134" i="6"/>
  <c r="AJ135" i="6" s="1"/>
  <c r="AJ136" i="6" s="1"/>
  <c r="AJ137" i="6" s="1"/>
  <c r="AJ52" i="6"/>
  <c r="AJ53" i="6" s="1"/>
  <c r="AJ202" i="6"/>
  <c r="AI195" i="6"/>
  <c r="AI196" i="6" s="1"/>
  <c r="AH188" i="6"/>
  <c r="AH189" i="6" s="1"/>
  <c r="AI178" i="6"/>
  <c r="AI179" i="6" s="1"/>
  <c r="AF170" i="6"/>
  <c r="AF171" i="6"/>
  <c r="AH152" i="6"/>
  <c r="AJ148" i="6"/>
  <c r="AJ149" i="6" s="1"/>
  <c r="AJ139" i="6"/>
  <c r="AJ138" i="6"/>
  <c r="AI120" i="6"/>
  <c r="AI121" i="6"/>
  <c r="AJ112" i="6" s="1"/>
  <c r="AH91" i="6"/>
  <c r="AH90" i="6"/>
  <c r="AI82" i="6" s="1"/>
  <c r="AI78" i="6"/>
  <c r="AI79" i="6" s="1"/>
  <c r="AJ51" i="6"/>
  <c r="AJ50" i="6"/>
  <c r="AJ42" i="7"/>
  <c r="AJ44" i="7" s="1"/>
  <c r="AJ107" i="7"/>
  <c r="AJ17" i="7"/>
  <c r="AJ4" i="7"/>
  <c r="AJ3" i="7"/>
  <c r="AI57" i="7"/>
  <c r="AJ23" i="6"/>
  <c r="AJ25" i="6" s="1"/>
  <c r="AJ26" i="6" s="1"/>
  <c r="AJ123" i="6"/>
  <c r="AJ125" i="6" s="1"/>
  <c r="AJ126" i="6" s="1"/>
  <c r="AJ111" i="6"/>
  <c r="AK102" i="6" s="1"/>
  <c r="AK103" i="6" s="1"/>
  <c r="AH187" i="6"/>
  <c r="AI177" i="6"/>
  <c r="AJ147" i="6"/>
  <c r="AJ141" i="6"/>
  <c r="AJ140" i="6"/>
  <c r="AH95" i="6"/>
  <c r="AH96" i="6" s="1"/>
  <c r="AI77" i="6"/>
  <c r="AJ65" i="6"/>
  <c r="AJ66" i="6" s="1"/>
  <c r="AK33" i="6"/>
  <c r="AK34" i="6"/>
  <c r="AF23" i="7" l="1"/>
  <c r="AF25" i="7" s="1"/>
  <c r="AF26" i="7" s="1"/>
  <c r="AF28" i="7" s="1"/>
  <c r="AF29" i="7" s="1"/>
  <c r="AF30" i="7" s="1"/>
  <c r="AF24" i="7"/>
  <c r="AJ110" i="7"/>
  <c r="AJ111" i="7"/>
  <c r="AK102" i="7" s="1"/>
  <c r="AK103" i="7" s="1"/>
  <c r="AE94" i="7"/>
  <c r="AE95" i="7" s="1"/>
  <c r="AE96" i="7" s="1"/>
  <c r="AE97" i="7" s="1"/>
  <c r="X33" i="7"/>
  <c r="X35" i="7" s="1"/>
  <c r="X36" i="7" s="1"/>
  <c r="X38" i="7" s="1"/>
  <c r="X39" i="7" s="1"/>
  <c r="AB74" i="7"/>
  <c r="AB73" i="7"/>
  <c r="AD70" i="7"/>
  <c r="AD71" i="7"/>
  <c r="AI60" i="7"/>
  <c r="AJ52" i="7" s="1"/>
  <c r="AI61" i="7"/>
  <c r="AJ21" i="7"/>
  <c r="AK12" i="7" s="1"/>
  <c r="AJ20" i="7"/>
  <c r="AH191" i="6"/>
  <c r="AH190" i="6"/>
  <c r="AI182" i="6" s="1"/>
  <c r="AI184" i="6" s="1"/>
  <c r="AI80" i="6"/>
  <c r="AI81" i="6"/>
  <c r="AJ72" i="6" s="1"/>
  <c r="AJ73" i="6" s="1"/>
  <c r="AJ54" i="6"/>
  <c r="AJ55" i="6" s="1"/>
  <c r="AJ56" i="6" s="1"/>
  <c r="AJ57" i="6" s="1"/>
  <c r="AK42" i="6"/>
  <c r="AK43" i="6" s="1"/>
  <c r="AJ203" i="6"/>
  <c r="AJ204" i="6"/>
  <c r="AI198" i="6"/>
  <c r="AI199" i="6" s="1"/>
  <c r="AI197" i="6"/>
  <c r="AI181" i="6"/>
  <c r="AI180" i="6"/>
  <c r="AG162" i="6"/>
  <c r="AH153" i="6"/>
  <c r="AH154" i="6"/>
  <c r="AJ150" i="6"/>
  <c r="AJ151" i="6"/>
  <c r="AJ128" i="6"/>
  <c r="AJ129" i="6" s="1"/>
  <c r="AH98" i="6"/>
  <c r="AH99" i="6" s="1"/>
  <c r="AH100" i="6" s="1"/>
  <c r="AJ68" i="6"/>
  <c r="AJ69" i="6" s="1"/>
  <c r="AJ58" i="6"/>
  <c r="AJ59" i="6" s="1"/>
  <c r="AJ28" i="6"/>
  <c r="AJ29" i="6" s="1"/>
  <c r="AJ43" i="7"/>
  <c r="AJ45" i="7" s="1"/>
  <c r="AJ46" i="7" s="1"/>
  <c r="AJ5" i="7"/>
  <c r="AJ6" i="7" s="1"/>
  <c r="AK142" i="6"/>
  <c r="AK144" i="6" s="1"/>
  <c r="AK104" i="6"/>
  <c r="AK105" i="6" s="1"/>
  <c r="AK106" i="6" s="1"/>
  <c r="AH97" i="6"/>
  <c r="AK132" i="6"/>
  <c r="AJ127" i="6"/>
  <c r="AJ114" i="6"/>
  <c r="AJ113" i="6"/>
  <c r="AI84" i="6"/>
  <c r="AI83" i="6"/>
  <c r="AJ67" i="6"/>
  <c r="AK35" i="6"/>
  <c r="AK36" i="6" s="1"/>
  <c r="AJ27" i="6"/>
  <c r="AF31" i="7" l="1"/>
  <c r="AG22" i="7" s="1"/>
  <c r="AF27" i="7"/>
  <c r="AE98" i="7"/>
  <c r="AE99" i="7" s="1"/>
  <c r="AE100" i="7" s="1"/>
  <c r="AB75" i="7"/>
  <c r="AB76" i="7" s="1"/>
  <c r="AE62" i="7"/>
  <c r="AJ48" i="7"/>
  <c r="AJ49" i="7" s="1"/>
  <c r="X37" i="7"/>
  <c r="X41" i="7"/>
  <c r="X40" i="7"/>
  <c r="AJ8" i="7"/>
  <c r="AJ9" i="7" s="1"/>
  <c r="AJ172" i="6"/>
  <c r="AJ174" i="6" s="1"/>
  <c r="AJ60" i="6"/>
  <c r="AJ61" i="6"/>
  <c r="AK52" i="6" s="1"/>
  <c r="AK44" i="6"/>
  <c r="AK45" i="6" s="1"/>
  <c r="AK46" i="6" s="1"/>
  <c r="AK48" i="6" s="1"/>
  <c r="AK49" i="6" s="1"/>
  <c r="AK50" i="6" s="1"/>
  <c r="AJ205" i="6"/>
  <c r="AJ206" i="6" s="1"/>
  <c r="AJ207" i="6"/>
  <c r="AI201" i="6"/>
  <c r="AI200" i="6"/>
  <c r="AG164" i="6"/>
  <c r="AG163" i="6"/>
  <c r="AG165" i="6" s="1"/>
  <c r="AG166" i="6" s="1"/>
  <c r="AH155" i="6"/>
  <c r="AH156" i="6" s="1"/>
  <c r="AJ130" i="6"/>
  <c r="AJ131" i="6"/>
  <c r="AK122" i="6" s="1"/>
  <c r="AK108" i="6"/>
  <c r="AK109" i="6" s="1"/>
  <c r="AH101" i="6"/>
  <c r="AI92" i="6" s="1"/>
  <c r="AJ70" i="6"/>
  <c r="AJ71" i="6"/>
  <c r="AK62" i="6" s="1"/>
  <c r="AK64" i="6" s="1"/>
  <c r="AK39" i="6"/>
  <c r="AK40" i="6" s="1"/>
  <c r="AK38" i="6"/>
  <c r="AJ30" i="6"/>
  <c r="AJ31" i="6"/>
  <c r="AK22" i="6" s="1"/>
  <c r="AK23" i="6" s="1"/>
  <c r="AK104" i="7"/>
  <c r="AK105" i="7" s="1"/>
  <c r="AK106" i="7" s="1"/>
  <c r="AJ47" i="7"/>
  <c r="AJ7" i="7"/>
  <c r="AJ53" i="7"/>
  <c r="AJ54" i="7"/>
  <c r="AK14" i="7"/>
  <c r="AK13" i="7"/>
  <c r="AI183" i="6"/>
  <c r="AI185" i="6" s="1"/>
  <c r="AI186" i="6" s="1"/>
  <c r="AK143" i="6"/>
  <c r="AK145" i="6" s="1"/>
  <c r="AK146" i="6" s="1"/>
  <c r="AJ74" i="6"/>
  <c r="AJ75" i="6" s="1"/>
  <c r="AJ76" i="6" s="1"/>
  <c r="AK133" i="6"/>
  <c r="AK134" i="6"/>
  <c r="AJ115" i="6"/>
  <c r="AJ116" i="6" s="1"/>
  <c r="AK107" i="6"/>
  <c r="AI85" i="6"/>
  <c r="AI86" i="6" s="1"/>
  <c r="AK37" i="6"/>
  <c r="Y32" i="7" l="1"/>
  <c r="Y33" i="7" s="1"/>
  <c r="AG24" i="7"/>
  <c r="AG23" i="7"/>
  <c r="AE101" i="7"/>
  <c r="AF92" i="7" s="1"/>
  <c r="AF94" i="7" s="1"/>
  <c r="AK109" i="7"/>
  <c r="AK110" i="7" s="1"/>
  <c r="AK108" i="7"/>
  <c r="AB78" i="7"/>
  <c r="AB79" i="7" s="1"/>
  <c r="AB77" i="7"/>
  <c r="AE64" i="7"/>
  <c r="AE63" i="7"/>
  <c r="AJ51" i="7"/>
  <c r="AK42" i="7" s="1"/>
  <c r="AJ50" i="7"/>
  <c r="Y34" i="7"/>
  <c r="AJ11" i="7"/>
  <c r="AK2" i="7" s="1"/>
  <c r="AK4" i="7" s="1"/>
  <c r="AJ10" i="7"/>
  <c r="AJ173" i="6"/>
  <c r="AK53" i="6"/>
  <c r="AK54" i="6"/>
  <c r="AK55" i="6" s="1"/>
  <c r="AK56" i="6" s="1"/>
  <c r="AK47" i="6"/>
  <c r="AJ208" i="6"/>
  <c r="AJ209" i="6" s="1"/>
  <c r="AJ192" i="6"/>
  <c r="AI188" i="6"/>
  <c r="AI189" i="6" s="1"/>
  <c r="AI190" i="6" s="1"/>
  <c r="AG168" i="6"/>
  <c r="AG169" i="6" s="1"/>
  <c r="AG167" i="6"/>
  <c r="AH158" i="6"/>
  <c r="AH159" i="6" s="1"/>
  <c r="AH157" i="6"/>
  <c r="AK149" i="6"/>
  <c r="AK150" i="6" s="1"/>
  <c r="AL142" i="6" s="1"/>
  <c r="AK148" i="6"/>
  <c r="AJ118" i="6"/>
  <c r="AJ119" i="6" s="1"/>
  <c r="AK111" i="6"/>
  <c r="AK110" i="6"/>
  <c r="AI88" i="6"/>
  <c r="AI89" i="6" s="1"/>
  <c r="AJ78" i="6"/>
  <c r="AJ79" i="6" s="1"/>
  <c r="AJ80" i="6" s="1"/>
  <c r="AK51" i="6"/>
  <c r="AL42" i="6" s="1"/>
  <c r="AL44" i="6" s="1"/>
  <c r="AK41" i="6"/>
  <c r="AL32" i="6" s="1"/>
  <c r="AK111" i="7"/>
  <c r="AK15" i="7"/>
  <c r="AK16" i="7" s="1"/>
  <c r="AK107" i="7"/>
  <c r="AJ55" i="7"/>
  <c r="AJ56" i="7" s="1"/>
  <c r="AK24" i="6"/>
  <c r="AK25" i="6" s="1"/>
  <c r="AK26" i="6" s="1"/>
  <c r="AK63" i="6"/>
  <c r="AK65" i="6" s="1"/>
  <c r="AK66" i="6" s="1"/>
  <c r="AI187" i="6"/>
  <c r="AJ175" i="6"/>
  <c r="AJ176" i="6" s="1"/>
  <c r="AK151" i="6"/>
  <c r="AK147" i="6"/>
  <c r="AK135" i="6"/>
  <c r="AK136" i="6" s="1"/>
  <c r="AK123" i="6"/>
  <c r="AK124" i="6"/>
  <c r="AJ117" i="6"/>
  <c r="AI93" i="6"/>
  <c r="AI94" i="6"/>
  <c r="AI87" i="6"/>
  <c r="AJ77" i="6"/>
  <c r="AG25" i="7" l="1"/>
  <c r="AG26" i="7" s="1"/>
  <c r="AG28" i="7" s="1"/>
  <c r="AG29" i="7" s="1"/>
  <c r="AF93" i="7"/>
  <c r="AF95" i="7" s="1"/>
  <c r="AF96" i="7" s="1"/>
  <c r="AF98" i="7" s="1"/>
  <c r="AF99" i="7" s="1"/>
  <c r="AB81" i="7"/>
  <c r="AB80" i="7"/>
  <c r="AE65" i="7"/>
  <c r="AE66" i="7" s="1"/>
  <c r="AE67" i="7" s="1"/>
  <c r="AJ58" i="7"/>
  <c r="AJ59" i="7" s="1"/>
  <c r="Y35" i="7"/>
  <c r="Y36" i="7" s="1"/>
  <c r="Y38" i="7" s="1"/>
  <c r="Y39" i="7" s="1"/>
  <c r="AK19" i="7"/>
  <c r="AK20" i="7" s="1"/>
  <c r="AK18" i="7"/>
  <c r="AJ120" i="6"/>
  <c r="AK112" i="6" s="1"/>
  <c r="AK113" i="6" s="1"/>
  <c r="AJ121" i="6"/>
  <c r="AL102" i="6"/>
  <c r="AL104" i="6" s="1"/>
  <c r="AJ211" i="6"/>
  <c r="AJ210" i="6"/>
  <c r="AK202" i="6" s="1"/>
  <c r="AJ193" i="6"/>
  <c r="AJ194" i="6"/>
  <c r="AI191" i="6"/>
  <c r="AJ182" i="6" s="1"/>
  <c r="AJ179" i="6"/>
  <c r="AJ180" i="6" s="1"/>
  <c r="AJ178" i="6"/>
  <c r="AG170" i="6"/>
  <c r="AG171" i="6"/>
  <c r="AH160" i="6"/>
  <c r="AH161" i="6"/>
  <c r="AK138" i="6"/>
  <c r="AK139" i="6" s="1"/>
  <c r="AI91" i="6"/>
  <c r="AI90" i="6"/>
  <c r="AJ82" i="6" s="1"/>
  <c r="AJ84" i="6" s="1"/>
  <c r="AJ81" i="6"/>
  <c r="AK72" i="6" s="1"/>
  <c r="AK68" i="6"/>
  <c r="AK69" i="6" s="1"/>
  <c r="AK58" i="6"/>
  <c r="AK59" i="6" s="1"/>
  <c r="AK28" i="6"/>
  <c r="AK29" i="6" s="1"/>
  <c r="AJ57" i="7"/>
  <c r="AL102" i="7"/>
  <c r="AL104" i="7" s="1"/>
  <c r="AK17" i="7"/>
  <c r="AK3" i="7"/>
  <c r="AK5" i="7" s="1"/>
  <c r="AK6" i="7" s="1"/>
  <c r="AK43" i="7"/>
  <c r="AK44" i="7"/>
  <c r="AL43" i="6"/>
  <c r="AL45" i="6" s="1"/>
  <c r="AL46" i="6" s="1"/>
  <c r="AJ181" i="6"/>
  <c r="AJ177" i="6"/>
  <c r="AL144" i="6"/>
  <c r="AL143" i="6"/>
  <c r="AK137" i="6"/>
  <c r="AK125" i="6"/>
  <c r="AK126" i="6" s="1"/>
  <c r="AI95" i="6"/>
  <c r="AI96" i="6" s="1"/>
  <c r="AK67" i="6"/>
  <c r="AK57" i="6"/>
  <c r="AL34" i="6"/>
  <c r="AL33" i="6"/>
  <c r="AK27" i="6"/>
  <c r="AG30" i="7" l="1"/>
  <c r="AG31" i="7"/>
  <c r="AG27" i="7"/>
  <c r="AF97" i="7"/>
  <c r="AF101" i="7"/>
  <c r="AF100" i="7"/>
  <c r="AC72" i="7"/>
  <c r="AE68" i="7"/>
  <c r="AE69" i="7" s="1"/>
  <c r="AJ60" i="7"/>
  <c r="AJ61" i="7"/>
  <c r="Y41" i="7"/>
  <c r="Y40" i="7"/>
  <c r="Y37" i="7"/>
  <c r="AK21" i="7"/>
  <c r="AL12" i="7" s="1"/>
  <c r="AL13" i="7" s="1"/>
  <c r="AK8" i="7"/>
  <c r="AK9" i="7" s="1"/>
  <c r="AH162" i="6"/>
  <c r="AH163" i="6" s="1"/>
  <c r="AL103" i="6"/>
  <c r="AL105" i="6" s="1"/>
  <c r="AL106" i="6" s="1"/>
  <c r="AK204" i="6"/>
  <c r="AK203" i="6"/>
  <c r="AJ195" i="6"/>
  <c r="AJ196" i="6" s="1"/>
  <c r="AI152" i="6"/>
  <c r="AK140" i="6"/>
  <c r="AK141" i="6"/>
  <c r="AK128" i="6"/>
  <c r="AK129" i="6" s="1"/>
  <c r="AI98" i="6"/>
  <c r="AI99" i="6" s="1"/>
  <c r="AK71" i="6"/>
  <c r="AK70" i="6"/>
  <c r="AK60" i="6"/>
  <c r="AK61" i="6"/>
  <c r="AL52" i="6" s="1"/>
  <c r="AL48" i="6"/>
  <c r="AL49" i="6" s="1"/>
  <c r="AK30" i="6"/>
  <c r="AK31" i="6"/>
  <c r="AL22" i="6" s="1"/>
  <c r="AL103" i="7"/>
  <c r="AL105" i="7" s="1"/>
  <c r="AL106" i="7" s="1"/>
  <c r="AK172" i="6"/>
  <c r="AK173" i="6" s="1"/>
  <c r="AK7" i="7"/>
  <c r="AK45" i="7"/>
  <c r="AK46" i="7" s="1"/>
  <c r="AK52" i="7"/>
  <c r="AK114" i="6"/>
  <c r="AK115" i="6" s="1"/>
  <c r="AK116" i="6" s="1"/>
  <c r="AI97" i="6"/>
  <c r="AJ83" i="6"/>
  <c r="AJ85" i="6" s="1"/>
  <c r="AJ86" i="6" s="1"/>
  <c r="AJ184" i="6"/>
  <c r="AJ183" i="6"/>
  <c r="AL145" i="6"/>
  <c r="AL146" i="6" s="1"/>
  <c r="AK127" i="6"/>
  <c r="AK73" i="6"/>
  <c r="AK74" i="6"/>
  <c r="AL47" i="6"/>
  <c r="AL35" i="6"/>
  <c r="AL36" i="6" s="1"/>
  <c r="AH22" i="7" l="1"/>
  <c r="AL109" i="7"/>
  <c r="AL110" i="7" s="1"/>
  <c r="AL108" i="7"/>
  <c r="AG92" i="7"/>
  <c r="AG93" i="7" s="1"/>
  <c r="AC73" i="7"/>
  <c r="AC74" i="7"/>
  <c r="AE71" i="7"/>
  <c r="AE70" i="7"/>
  <c r="AF62" i="7" s="1"/>
  <c r="Z32" i="7"/>
  <c r="AK48" i="7"/>
  <c r="AK49" i="7" s="1"/>
  <c r="AK10" i="7"/>
  <c r="AL2" i="7" s="1"/>
  <c r="AK11" i="7"/>
  <c r="AH164" i="6"/>
  <c r="AL132" i="6"/>
  <c r="AL108" i="6"/>
  <c r="AL109" i="6" s="1"/>
  <c r="AL107" i="6"/>
  <c r="AL62" i="6"/>
  <c r="AL64" i="6" s="1"/>
  <c r="AK205" i="6"/>
  <c r="AK206" i="6" s="1"/>
  <c r="AK207" i="6" s="1"/>
  <c r="AJ199" i="6"/>
  <c r="AJ198" i="6"/>
  <c r="AJ197" i="6"/>
  <c r="AK174" i="6"/>
  <c r="AH165" i="6"/>
  <c r="AH166" i="6" s="1"/>
  <c r="AI153" i="6"/>
  <c r="AI154" i="6"/>
  <c r="AL148" i="6"/>
  <c r="AL149" i="6" s="1"/>
  <c r="AK131" i="6"/>
  <c r="AK130" i="6"/>
  <c r="AK119" i="6"/>
  <c r="AK120" i="6" s="1"/>
  <c r="AK118" i="6"/>
  <c r="AL110" i="6"/>
  <c r="AL111" i="6"/>
  <c r="AM102" i="6" s="1"/>
  <c r="AI101" i="6"/>
  <c r="AI100" i="6"/>
  <c r="AJ88" i="6"/>
  <c r="AJ89" i="6" s="1"/>
  <c r="AL50" i="6"/>
  <c r="AL51" i="6"/>
  <c r="AL39" i="6"/>
  <c r="AL38" i="6"/>
  <c r="AK47" i="7"/>
  <c r="AL14" i="7"/>
  <c r="AL15" i="7" s="1"/>
  <c r="AL16" i="7" s="1"/>
  <c r="AK54" i="7"/>
  <c r="AK53" i="7"/>
  <c r="AL107" i="7"/>
  <c r="AJ185" i="6"/>
  <c r="AJ186" i="6" s="1"/>
  <c r="AK175" i="6"/>
  <c r="AK176" i="6" s="1"/>
  <c r="AL147" i="6"/>
  <c r="AL134" i="6"/>
  <c r="AL133" i="6"/>
  <c r="AK121" i="6"/>
  <c r="AK117" i="6"/>
  <c r="AJ87" i="6"/>
  <c r="AK75" i="6"/>
  <c r="AK76" i="6" s="1"/>
  <c r="AL54" i="6"/>
  <c r="AL53" i="6"/>
  <c r="AL37" i="6"/>
  <c r="AL40" i="6"/>
  <c r="AL41" i="6"/>
  <c r="AL24" i="6"/>
  <c r="AL23" i="6"/>
  <c r="AG94" i="7" l="1"/>
  <c r="AG95" i="7" s="1"/>
  <c r="AG96" i="7" s="1"/>
  <c r="AG98" i="7" s="1"/>
  <c r="AG99" i="7" s="1"/>
  <c r="AH23" i="7"/>
  <c r="AH24" i="7"/>
  <c r="AL111" i="7"/>
  <c r="AM102" i="7" s="1"/>
  <c r="AC75" i="7"/>
  <c r="AC76" i="7" s="1"/>
  <c r="AF64" i="7"/>
  <c r="AF63" i="7"/>
  <c r="AK50" i="7"/>
  <c r="AK51" i="7"/>
  <c r="Z34" i="7"/>
  <c r="Z33" i="7"/>
  <c r="AL19" i="7"/>
  <c r="AL21" i="7" s="1"/>
  <c r="AL18" i="7"/>
  <c r="AL122" i="6"/>
  <c r="AL123" i="6" s="1"/>
  <c r="AJ92" i="6"/>
  <c r="AJ93" i="6" s="1"/>
  <c r="AL63" i="6"/>
  <c r="AL65" i="6" s="1"/>
  <c r="AL66" i="6" s="1"/>
  <c r="AL67" i="6" s="1"/>
  <c r="AM42" i="6"/>
  <c r="AK208" i="6"/>
  <c r="AK209" i="6" s="1"/>
  <c r="AJ200" i="6"/>
  <c r="AJ201" i="6"/>
  <c r="AJ188" i="6"/>
  <c r="AJ189" i="6" s="1"/>
  <c r="AK178" i="6"/>
  <c r="AK179" i="6" s="1"/>
  <c r="AH168" i="6"/>
  <c r="AH169" i="6" s="1"/>
  <c r="AH167" i="6"/>
  <c r="AI155" i="6"/>
  <c r="AI156" i="6" s="1"/>
  <c r="AL150" i="6"/>
  <c r="AL151" i="6"/>
  <c r="AM142" i="6" s="1"/>
  <c r="AM143" i="6" s="1"/>
  <c r="AJ91" i="6"/>
  <c r="AJ90" i="6"/>
  <c r="AK78" i="6"/>
  <c r="AK79" i="6" s="1"/>
  <c r="AL68" i="6"/>
  <c r="AL69" i="6" s="1"/>
  <c r="AL42" i="7"/>
  <c r="AL43" i="7" s="1"/>
  <c r="AL17" i="7"/>
  <c r="AL4" i="7"/>
  <c r="AL3" i="7"/>
  <c r="AK55" i="7"/>
  <c r="AK56" i="7" s="1"/>
  <c r="AJ187" i="6"/>
  <c r="AK177" i="6"/>
  <c r="AL135" i="6"/>
  <c r="AL136" i="6" s="1"/>
  <c r="AL112" i="6"/>
  <c r="AM103" i="6"/>
  <c r="AM104" i="6"/>
  <c r="AK77" i="6"/>
  <c r="AL55" i="6"/>
  <c r="AL56" i="6" s="1"/>
  <c r="AM43" i="6"/>
  <c r="AM44" i="6"/>
  <c r="AM32" i="6"/>
  <c r="AL25" i="6"/>
  <c r="AL26" i="6" s="1"/>
  <c r="AH25" i="7" l="1"/>
  <c r="AH26" i="7" s="1"/>
  <c r="AH28" i="7" s="1"/>
  <c r="AH29" i="7" s="1"/>
  <c r="AG97" i="7"/>
  <c r="AH27" i="7"/>
  <c r="AG101" i="7"/>
  <c r="AG100" i="7"/>
  <c r="AC78" i="7"/>
  <c r="AC79" i="7" s="1"/>
  <c r="AC77" i="7"/>
  <c r="AF65" i="7"/>
  <c r="AF66" i="7" s="1"/>
  <c r="AK59" i="7"/>
  <c r="AK61" i="7" s="1"/>
  <c r="AK58" i="7"/>
  <c r="Z35" i="7"/>
  <c r="Z36" i="7" s="1"/>
  <c r="Z38" i="7" s="1"/>
  <c r="Z39" i="7" s="1"/>
  <c r="AL20" i="7"/>
  <c r="AL124" i="6"/>
  <c r="AJ94" i="6"/>
  <c r="AJ95" i="6" s="1"/>
  <c r="AJ96" i="6" s="1"/>
  <c r="AK82" i="6"/>
  <c r="AK210" i="6"/>
  <c r="AK211" i="6"/>
  <c r="AK192" i="6"/>
  <c r="AJ191" i="6"/>
  <c r="AJ190" i="6"/>
  <c r="AK182" i="6" s="1"/>
  <c r="AK180" i="6"/>
  <c r="AK181" i="6"/>
  <c r="AH171" i="6"/>
  <c r="AH170" i="6"/>
  <c r="AI162" i="6" s="1"/>
  <c r="AI158" i="6"/>
  <c r="AI159" i="6" s="1"/>
  <c r="AI157" i="6"/>
  <c r="AM144" i="6"/>
  <c r="AM145" i="6" s="1"/>
  <c r="AM146" i="6" s="1"/>
  <c r="AL138" i="6"/>
  <c r="AL139" i="6" s="1"/>
  <c r="AK80" i="6"/>
  <c r="AK81" i="6"/>
  <c r="AL71" i="6"/>
  <c r="AL70" i="6"/>
  <c r="AL58" i="6"/>
  <c r="AL59" i="6" s="1"/>
  <c r="AL61" i="6" s="1"/>
  <c r="AL29" i="6"/>
  <c r="AL31" i="6" s="1"/>
  <c r="AL28" i="6"/>
  <c r="AL44" i="7"/>
  <c r="AL45" i="7" s="1"/>
  <c r="AL46" i="7" s="1"/>
  <c r="AK60" i="7"/>
  <c r="AK57" i="7"/>
  <c r="AM12" i="7"/>
  <c r="AM103" i="7"/>
  <c r="AM104" i="7"/>
  <c r="AL5" i="7"/>
  <c r="AL6" i="7" s="1"/>
  <c r="AL137" i="6"/>
  <c r="AL125" i="6"/>
  <c r="AL126" i="6" s="1"/>
  <c r="AL114" i="6"/>
  <c r="AL113" i="6"/>
  <c r="AM105" i="6"/>
  <c r="AM106" i="6" s="1"/>
  <c r="AK83" i="6"/>
  <c r="AK84" i="6"/>
  <c r="AL57" i="6"/>
  <c r="AM45" i="6"/>
  <c r="AM46" i="6" s="1"/>
  <c r="AM33" i="6"/>
  <c r="AM34" i="6"/>
  <c r="AL27" i="6"/>
  <c r="AH31" i="7" l="1"/>
  <c r="AH30" i="7"/>
  <c r="AH92" i="7"/>
  <c r="AH94" i="7" s="1"/>
  <c r="AC81" i="7"/>
  <c r="AC80" i="7"/>
  <c r="AF68" i="7"/>
  <c r="AF69" i="7" s="1"/>
  <c r="AF67" i="7"/>
  <c r="Z37" i="7"/>
  <c r="AL49" i="7"/>
  <c r="AL50" i="7" s="1"/>
  <c r="AL48" i="7"/>
  <c r="Z40" i="7"/>
  <c r="Z41" i="7"/>
  <c r="AL8" i="7"/>
  <c r="AL9" i="7" s="1"/>
  <c r="AL202" i="6"/>
  <c r="AL172" i="6"/>
  <c r="AL174" i="6" s="1"/>
  <c r="AL72" i="6"/>
  <c r="AM62" i="6"/>
  <c r="AM64" i="6" s="1"/>
  <c r="AL203" i="6"/>
  <c r="AL204" i="6"/>
  <c r="AK194" i="6"/>
  <c r="AK193" i="6"/>
  <c r="AI164" i="6"/>
  <c r="AI163" i="6"/>
  <c r="AI161" i="6"/>
  <c r="AI160" i="6"/>
  <c r="AJ152" i="6" s="1"/>
  <c r="AM148" i="6"/>
  <c r="AM149" i="6" s="1"/>
  <c r="AL140" i="6"/>
  <c r="AM132" i="6" s="1"/>
  <c r="AM133" i="6" s="1"/>
  <c r="AL141" i="6"/>
  <c r="AL128" i="6"/>
  <c r="AL129" i="6" s="1"/>
  <c r="AM108" i="6"/>
  <c r="AM109" i="6" s="1"/>
  <c r="AJ98" i="6"/>
  <c r="AJ99" i="6" s="1"/>
  <c r="AL60" i="6"/>
  <c r="AM52" i="6" s="1"/>
  <c r="AM53" i="6" s="1"/>
  <c r="AM48" i="6"/>
  <c r="AM49" i="6" s="1"/>
  <c r="AL30" i="6"/>
  <c r="AM22" i="6" s="1"/>
  <c r="AM23" i="6" s="1"/>
  <c r="AL47" i="7"/>
  <c r="AL51" i="7"/>
  <c r="AL7" i="7"/>
  <c r="AM105" i="7"/>
  <c r="AM106" i="7" s="1"/>
  <c r="AM14" i="7"/>
  <c r="AM13" i="7"/>
  <c r="AL52" i="7"/>
  <c r="AK183" i="6"/>
  <c r="AK184" i="6"/>
  <c r="AM147" i="6"/>
  <c r="AL127" i="6"/>
  <c r="AL115" i="6"/>
  <c r="AL116" i="6" s="1"/>
  <c r="AM107" i="6"/>
  <c r="AJ97" i="6"/>
  <c r="AK85" i="6"/>
  <c r="AK86" i="6" s="1"/>
  <c r="AL74" i="6"/>
  <c r="AL73" i="6"/>
  <c r="AM47" i="6"/>
  <c r="AM35" i="6"/>
  <c r="AM36" i="6" s="1"/>
  <c r="AI22" i="7" l="1"/>
  <c r="AH93" i="7"/>
  <c r="AH95" i="7" s="1"/>
  <c r="AH96" i="7" s="1"/>
  <c r="AH98" i="7" s="1"/>
  <c r="AH99" i="7" s="1"/>
  <c r="AM108" i="7"/>
  <c r="AM109" i="7" s="1"/>
  <c r="AA32" i="7"/>
  <c r="AA34" i="7" s="1"/>
  <c r="AD72" i="7"/>
  <c r="AF70" i="7"/>
  <c r="AF71" i="7"/>
  <c r="AL10" i="7"/>
  <c r="AL11" i="7"/>
  <c r="AM2" i="7" s="1"/>
  <c r="AL173" i="6"/>
  <c r="AL175" i="6" s="1"/>
  <c r="AL176" i="6" s="1"/>
  <c r="AM63" i="6"/>
  <c r="AM65" i="6" s="1"/>
  <c r="AM66" i="6" s="1"/>
  <c r="AL205" i="6"/>
  <c r="AL206" i="6" s="1"/>
  <c r="AL207" i="6"/>
  <c r="AK195" i="6"/>
  <c r="AK196" i="6" s="1"/>
  <c r="AI165" i="6"/>
  <c r="AI166" i="6" s="1"/>
  <c r="AJ153" i="6"/>
  <c r="AJ154" i="6"/>
  <c r="AM151" i="6"/>
  <c r="AN142" i="6" s="1"/>
  <c r="AM150" i="6"/>
  <c r="AM134" i="6"/>
  <c r="AM135" i="6" s="1"/>
  <c r="AM136" i="6" s="1"/>
  <c r="AL130" i="6"/>
  <c r="AL131" i="6"/>
  <c r="AM122" i="6" s="1"/>
  <c r="AM123" i="6" s="1"/>
  <c r="AL118" i="6"/>
  <c r="AL119" i="6" s="1"/>
  <c r="AM111" i="6"/>
  <c r="AM110" i="6"/>
  <c r="AN102" i="6" s="1"/>
  <c r="AJ101" i="6"/>
  <c r="AJ100" i="6"/>
  <c r="AK88" i="6"/>
  <c r="AK89" i="6" s="1"/>
  <c r="AM50" i="6"/>
  <c r="AM51" i="6"/>
  <c r="AN42" i="6" s="1"/>
  <c r="AN44" i="6" s="1"/>
  <c r="AM38" i="6"/>
  <c r="AM39" i="6" s="1"/>
  <c r="AM107" i="7"/>
  <c r="AM15" i="7"/>
  <c r="AM16" i="7" s="1"/>
  <c r="AL53" i="7"/>
  <c r="AL54" i="7"/>
  <c r="AM42" i="7"/>
  <c r="AM24" i="6"/>
  <c r="AM25" i="6" s="1"/>
  <c r="AM26" i="6" s="1"/>
  <c r="AM54" i="6"/>
  <c r="AM55" i="6" s="1"/>
  <c r="AM56" i="6" s="1"/>
  <c r="AK185" i="6"/>
  <c r="AK186" i="6" s="1"/>
  <c r="AL117" i="6"/>
  <c r="AK87" i="6"/>
  <c r="AL75" i="6"/>
  <c r="AL76" i="6" s="1"/>
  <c r="AM37" i="6"/>
  <c r="AI23" i="7" l="1"/>
  <c r="AI24" i="7"/>
  <c r="AA33" i="7"/>
  <c r="AA35" i="7" s="1"/>
  <c r="AA36" i="7" s="1"/>
  <c r="AA38" i="7" s="1"/>
  <c r="AA39" i="7" s="1"/>
  <c r="AH97" i="7"/>
  <c r="AM110" i="7"/>
  <c r="AM111" i="7"/>
  <c r="AH101" i="7"/>
  <c r="AH100" i="7"/>
  <c r="AD73" i="7"/>
  <c r="AD74" i="7"/>
  <c r="AG62" i="7"/>
  <c r="AM19" i="7"/>
  <c r="AM20" i="7" s="1"/>
  <c r="AM18" i="7"/>
  <c r="AL121" i="6"/>
  <c r="AL120" i="6"/>
  <c r="AM112" i="6" s="1"/>
  <c r="AM113" i="6" s="1"/>
  <c r="AK92" i="6"/>
  <c r="AL208" i="6"/>
  <c r="AL209" i="6" s="1"/>
  <c r="AK198" i="6"/>
  <c r="AK199" i="6" s="1"/>
  <c r="AK197" i="6"/>
  <c r="AK188" i="6"/>
  <c r="AK189" i="6" s="1"/>
  <c r="AL178" i="6"/>
  <c r="AL179" i="6" s="1"/>
  <c r="AI168" i="6"/>
  <c r="AI169" i="6" s="1"/>
  <c r="AI167" i="6"/>
  <c r="AJ155" i="6"/>
  <c r="AJ156" i="6" s="1"/>
  <c r="AM138" i="6"/>
  <c r="AM139" i="6" s="1"/>
  <c r="AK93" i="6"/>
  <c r="AK94" i="6"/>
  <c r="AK91" i="6"/>
  <c r="AK90" i="6"/>
  <c r="AL82" i="6" s="1"/>
  <c r="AL78" i="6"/>
  <c r="AL79" i="6" s="1"/>
  <c r="AM68" i="6"/>
  <c r="AM69" i="6" s="1"/>
  <c r="AM59" i="6"/>
  <c r="AM60" i="6" s="1"/>
  <c r="AM58" i="6"/>
  <c r="AM41" i="6"/>
  <c r="AM40" i="6"/>
  <c r="AM28" i="6"/>
  <c r="AM29" i="6" s="1"/>
  <c r="AN102" i="7"/>
  <c r="AN103" i="7" s="1"/>
  <c r="AM43" i="7"/>
  <c r="AM44" i="7"/>
  <c r="AM21" i="7"/>
  <c r="AM17" i="7"/>
  <c r="AL55" i="7"/>
  <c r="AL56" i="7" s="1"/>
  <c r="AM3" i="7"/>
  <c r="AM4" i="7"/>
  <c r="AM124" i="6"/>
  <c r="AM125" i="6" s="1"/>
  <c r="AM126" i="6" s="1"/>
  <c r="AN43" i="6"/>
  <c r="AN45" i="6" s="1"/>
  <c r="AN46" i="6" s="1"/>
  <c r="AK187" i="6"/>
  <c r="AL177" i="6"/>
  <c r="AN143" i="6"/>
  <c r="AN144" i="6"/>
  <c r="AM137" i="6"/>
  <c r="AN103" i="6"/>
  <c r="AN104" i="6"/>
  <c r="AL77" i="6"/>
  <c r="AM67" i="6"/>
  <c r="AM57" i="6"/>
  <c r="AM61" i="6"/>
  <c r="AM27" i="6"/>
  <c r="AI92" i="7" l="1"/>
  <c r="AI94" i="7" s="1"/>
  <c r="AI25" i="7"/>
  <c r="AI26" i="7" s="1"/>
  <c r="AI28" i="7" s="1"/>
  <c r="AI29" i="7" s="1"/>
  <c r="AD75" i="7"/>
  <c r="AD76" i="7" s="1"/>
  <c r="AD77" i="7" s="1"/>
  <c r="AG63" i="7"/>
  <c r="AG64" i="7"/>
  <c r="AL58" i="7"/>
  <c r="AL59" i="7" s="1"/>
  <c r="AA41" i="7"/>
  <c r="AA40" i="7"/>
  <c r="AA37" i="7"/>
  <c r="M32" i="7" s="1"/>
  <c r="AK191" i="6"/>
  <c r="AL182" i="6" s="1"/>
  <c r="AK190" i="6"/>
  <c r="AK95" i="6"/>
  <c r="AK96" i="6" s="1"/>
  <c r="AN32" i="6"/>
  <c r="AN33" i="6" s="1"/>
  <c r="AL211" i="6"/>
  <c r="AL210" i="6"/>
  <c r="AM202" i="6" s="1"/>
  <c r="AK200" i="6"/>
  <c r="AK201" i="6"/>
  <c r="AL180" i="6"/>
  <c r="AM172" i="6" s="1"/>
  <c r="AM173" i="6" s="1"/>
  <c r="AL181" i="6"/>
  <c r="AI171" i="6"/>
  <c r="AI170" i="6"/>
  <c r="AJ162" i="6" s="1"/>
  <c r="AJ158" i="6"/>
  <c r="AJ159" i="6" s="1"/>
  <c r="AJ157" i="6"/>
  <c r="AM141" i="6"/>
  <c r="AM140" i="6"/>
  <c r="AM128" i="6"/>
  <c r="AM129" i="6" s="1"/>
  <c r="AK98" i="6"/>
  <c r="AK99" i="6" s="1"/>
  <c r="AK100" i="6" s="1"/>
  <c r="AL80" i="6"/>
  <c r="AM72" i="6" s="1"/>
  <c r="AL81" i="6"/>
  <c r="AM70" i="6"/>
  <c r="AM71" i="6"/>
  <c r="AN48" i="6"/>
  <c r="AN49" i="6" s="1"/>
  <c r="AM30" i="6"/>
  <c r="AM31" i="6"/>
  <c r="AN22" i="6" s="1"/>
  <c r="AN23" i="6" s="1"/>
  <c r="AN104" i="7"/>
  <c r="AN105" i="7" s="1"/>
  <c r="AN106" i="7" s="1"/>
  <c r="AM5" i="7"/>
  <c r="AM6" i="7" s="1"/>
  <c r="AN12" i="7"/>
  <c r="AM45" i="7"/>
  <c r="AM46" i="7" s="1"/>
  <c r="AL57" i="7"/>
  <c r="AM114" i="6"/>
  <c r="AM115" i="6" s="1"/>
  <c r="AM116" i="6" s="1"/>
  <c r="AN34" i="6"/>
  <c r="AN35" i="6" s="1"/>
  <c r="AN36" i="6" s="1"/>
  <c r="AN145" i="6"/>
  <c r="AN146" i="6" s="1"/>
  <c r="AM127" i="6"/>
  <c r="AN105" i="6"/>
  <c r="AN106" i="6" s="1"/>
  <c r="AK97" i="6"/>
  <c r="AL83" i="6"/>
  <c r="AL84" i="6"/>
  <c r="AN52" i="6"/>
  <c r="AN47" i="6"/>
  <c r="AI93" i="7" l="1"/>
  <c r="AI95" i="7" s="1"/>
  <c r="AI96" i="7" s="1"/>
  <c r="AI98" i="7" s="1"/>
  <c r="AI99" i="7" s="1"/>
  <c r="AI27" i="7"/>
  <c r="AI31" i="7"/>
  <c r="AI30" i="7"/>
  <c r="AN108" i="7"/>
  <c r="AN109" i="7" s="1"/>
  <c r="AD78" i="7"/>
  <c r="AD79" i="7" s="1"/>
  <c r="AG65" i="7"/>
  <c r="AG66" i="7" s="1"/>
  <c r="AG67" i="7" s="1"/>
  <c r="AL60" i="7"/>
  <c r="AM52" i="7" s="1"/>
  <c r="AL61" i="7"/>
  <c r="AM49" i="7"/>
  <c r="AM50" i="7" s="1"/>
  <c r="AM48" i="7"/>
  <c r="AB32" i="7"/>
  <c r="M36" i="7"/>
  <c r="M34" i="7"/>
  <c r="AM9" i="7"/>
  <c r="AM10" i="7" s="1"/>
  <c r="AM8" i="7"/>
  <c r="AN132" i="6"/>
  <c r="AN134" i="6" s="1"/>
  <c r="AN62" i="6"/>
  <c r="AN64" i="6" s="1"/>
  <c r="AM203" i="6"/>
  <c r="AM204" i="6"/>
  <c r="AL192" i="6"/>
  <c r="AJ164" i="6"/>
  <c r="AJ163" i="6"/>
  <c r="AJ161" i="6"/>
  <c r="AJ160" i="6"/>
  <c r="AK152" i="6" s="1"/>
  <c r="AN148" i="6"/>
  <c r="AN149" i="6" s="1"/>
  <c r="AM130" i="6"/>
  <c r="AM131" i="6"/>
  <c r="AN122" i="6" s="1"/>
  <c r="AM118" i="6"/>
  <c r="AM119" i="6" s="1"/>
  <c r="AM120" i="6" s="1"/>
  <c r="AN108" i="6"/>
  <c r="AN109" i="6" s="1"/>
  <c r="AK101" i="6"/>
  <c r="AL92" i="6" s="1"/>
  <c r="AL93" i="6" s="1"/>
  <c r="AN51" i="6"/>
  <c r="AN50" i="6"/>
  <c r="AN38" i="6"/>
  <c r="AN39" i="6" s="1"/>
  <c r="AN107" i="7"/>
  <c r="AN13" i="7"/>
  <c r="AN14" i="7"/>
  <c r="AM47" i="7"/>
  <c r="AM7" i="7"/>
  <c r="AM11" i="7"/>
  <c r="AN24" i="6"/>
  <c r="AN25" i="6" s="1"/>
  <c r="AN26" i="6" s="1"/>
  <c r="AN63" i="6"/>
  <c r="AN65" i="6" s="1"/>
  <c r="AN66" i="6" s="1"/>
  <c r="AM174" i="6"/>
  <c r="AM175" i="6" s="1"/>
  <c r="AM176" i="6" s="1"/>
  <c r="AN133" i="6"/>
  <c r="AN135" i="6" s="1"/>
  <c r="AN136" i="6" s="1"/>
  <c r="AL184" i="6"/>
  <c r="AL183" i="6"/>
  <c r="AN147" i="6"/>
  <c r="AM117" i="6"/>
  <c r="AN107" i="6"/>
  <c r="AL85" i="6"/>
  <c r="AL86" i="6" s="1"/>
  <c r="AM73" i="6"/>
  <c r="AM74" i="6"/>
  <c r="AN54" i="6"/>
  <c r="AN53" i="6"/>
  <c r="AN37" i="6"/>
  <c r="AI97" i="7" l="1"/>
  <c r="AJ22" i="7"/>
  <c r="AN111" i="7"/>
  <c r="AN110" i="7"/>
  <c r="AI101" i="7"/>
  <c r="AI100" i="7"/>
  <c r="AD81" i="7"/>
  <c r="AD80" i="7"/>
  <c r="AE72" i="7" s="1"/>
  <c r="AG68" i="7"/>
  <c r="AG69" i="7" s="1"/>
  <c r="M38" i="7"/>
  <c r="M40" i="7" s="1"/>
  <c r="P36" i="7" s="1"/>
  <c r="AM51" i="7"/>
  <c r="AB33" i="7"/>
  <c r="AB34" i="7"/>
  <c r="AM205" i="6"/>
  <c r="AM206" i="6" s="1"/>
  <c r="AM207" i="6"/>
  <c r="AL194" i="6"/>
  <c r="AL193" i="6"/>
  <c r="AM178" i="6"/>
  <c r="AM179" i="6" s="1"/>
  <c r="AJ165" i="6"/>
  <c r="AJ166" i="6" s="1"/>
  <c r="AJ168" i="6" s="1"/>
  <c r="AJ169" i="6" s="1"/>
  <c r="AK153" i="6"/>
  <c r="AK154" i="6"/>
  <c r="AN150" i="6"/>
  <c r="AN151" i="6"/>
  <c r="AN138" i="6"/>
  <c r="AN139" i="6" s="1"/>
  <c r="AN140" i="6" s="1"/>
  <c r="AM121" i="6"/>
  <c r="AN112" i="6" s="1"/>
  <c r="AN113" i="6" s="1"/>
  <c r="AN110" i="6"/>
  <c r="AN111" i="6"/>
  <c r="AL88" i="6"/>
  <c r="AL89" i="6" s="1"/>
  <c r="AN68" i="6"/>
  <c r="AN69" i="6" s="1"/>
  <c r="AN41" i="6"/>
  <c r="AN40" i="6"/>
  <c r="AN28" i="6"/>
  <c r="AN29" i="6" s="1"/>
  <c r="AM53" i="7"/>
  <c r="AM54" i="7"/>
  <c r="AN42" i="7"/>
  <c r="AN15" i="7"/>
  <c r="AN16" i="7" s="1"/>
  <c r="AN2" i="7"/>
  <c r="AL94" i="6"/>
  <c r="AL95" i="6" s="1"/>
  <c r="AL96" i="6" s="1"/>
  <c r="AL185" i="6"/>
  <c r="AL186" i="6" s="1"/>
  <c r="AM177" i="6"/>
  <c r="AN137" i="6"/>
  <c r="AN123" i="6"/>
  <c r="AN124" i="6"/>
  <c r="AL87" i="6"/>
  <c r="AM75" i="6"/>
  <c r="AM76" i="6" s="1"/>
  <c r="AN67" i="6"/>
  <c r="AN55" i="6"/>
  <c r="AN56" i="6" s="1"/>
  <c r="AN27" i="6"/>
  <c r="AJ24" i="7" l="1"/>
  <c r="AJ23" i="7"/>
  <c r="AJ92" i="7"/>
  <c r="AJ93" i="7" s="1"/>
  <c r="P32" i="7"/>
  <c r="P38" i="7" s="1"/>
  <c r="AE74" i="7"/>
  <c r="AE73" i="7"/>
  <c r="AG70" i="7"/>
  <c r="AG71" i="7"/>
  <c r="N32" i="7"/>
  <c r="AB35" i="7"/>
  <c r="AB36" i="7" s="1"/>
  <c r="AB38" i="7" s="1"/>
  <c r="AB39" i="7" s="1"/>
  <c r="AN18" i="7"/>
  <c r="AN19" i="7" s="1"/>
  <c r="AM209" i="6"/>
  <c r="AM208" i="6"/>
  <c r="AL195" i="6"/>
  <c r="AL196" i="6" s="1"/>
  <c r="AL189" i="6"/>
  <c r="AL188" i="6"/>
  <c r="AM180" i="6"/>
  <c r="AM181" i="6"/>
  <c r="AN172" i="6" s="1"/>
  <c r="AJ167" i="6"/>
  <c r="AJ171" i="6"/>
  <c r="AJ170" i="6"/>
  <c r="AK155" i="6"/>
  <c r="AK156" i="6" s="1"/>
  <c r="AN141" i="6"/>
  <c r="AL98" i="6"/>
  <c r="AL99" i="6" s="1"/>
  <c r="AL91" i="6"/>
  <c r="AM82" i="6" s="1"/>
  <c r="AL90" i="6"/>
  <c r="AM79" i="6"/>
  <c r="AM78" i="6"/>
  <c r="AN71" i="6"/>
  <c r="AN70" i="6"/>
  <c r="AN59" i="6"/>
  <c r="AN60" i="6" s="1"/>
  <c r="AN58" i="6"/>
  <c r="AN31" i="6"/>
  <c r="AN30" i="6"/>
  <c r="AN4" i="7"/>
  <c r="AN3" i="7"/>
  <c r="AN17" i="7"/>
  <c r="AN44" i="7"/>
  <c r="AN43" i="7"/>
  <c r="AM55" i="7"/>
  <c r="AM56" i="7" s="1"/>
  <c r="AN114" i="6"/>
  <c r="AN115" i="6" s="1"/>
  <c r="AN116" i="6" s="1"/>
  <c r="AL187" i="6"/>
  <c r="AL191" i="6"/>
  <c r="AL190" i="6"/>
  <c r="AN125" i="6"/>
  <c r="AN126" i="6" s="1"/>
  <c r="AL97" i="6"/>
  <c r="AM80" i="6"/>
  <c r="AM81" i="6"/>
  <c r="AM77" i="6"/>
  <c r="AN61" i="6"/>
  <c r="AN57" i="6"/>
  <c r="AH62" i="7" l="1"/>
  <c r="AJ27" i="7"/>
  <c r="AJ25" i="7"/>
  <c r="AJ26" i="7" s="1"/>
  <c r="AJ28" i="7" s="1"/>
  <c r="AJ29" i="7" s="1"/>
  <c r="AJ94" i="7"/>
  <c r="AJ95" i="7" s="1"/>
  <c r="AJ96" i="7" s="1"/>
  <c r="P40" i="7"/>
  <c r="Q32" i="7" s="1"/>
  <c r="R32" i="7" s="1"/>
  <c r="P84" i="7"/>
  <c r="U89" i="7" s="1"/>
  <c r="U91" i="7" s="1"/>
  <c r="AE75" i="7"/>
  <c r="AE76" i="7" s="1"/>
  <c r="AE77" i="7" s="1"/>
  <c r="AH64" i="7"/>
  <c r="AH63" i="7"/>
  <c r="AM59" i="7"/>
  <c r="AM60" i="7" s="1"/>
  <c r="AM58" i="7"/>
  <c r="AB37" i="7"/>
  <c r="AB41" i="7"/>
  <c r="AB40" i="7"/>
  <c r="AN21" i="7"/>
  <c r="AN20" i="7"/>
  <c r="AM210" i="6"/>
  <c r="AM211" i="6"/>
  <c r="AL198" i="6"/>
  <c r="AL199" i="6" s="1"/>
  <c r="AL197" i="6"/>
  <c r="AK162" i="6"/>
  <c r="AK158" i="6"/>
  <c r="AK159" i="6" s="1"/>
  <c r="AK157" i="6"/>
  <c r="AN128" i="6"/>
  <c r="AN129" i="6" s="1"/>
  <c r="AN118" i="6"/>
  <c r="AN119" i="6" s="1"/>
  <c r="AL101" i="6"/>
  <c r="AL100" i="6"/>
  <c r="AM92" i="6" s="1"/>
  <c r="AM93" i="6" s="1"/>
  <c r="AM61" i="7"/>
  <c r="AN45" i="7"/>
  <c r="AN46" i="7" s="1"/>
  <c r="AN5" i="7"/>
  <c r="AN6" i="7" s="1"/>
  <c r="AM57" i="7"/>
  <c r="AN72" i="6"/>
  <c r="AN73" i="6" s="1"/>
  <c r="AM182" i="6"/>
  <c r="AN174" i="6"/>
  <c r="AN173" i="6"/>
  <c r="AN127" i="6"/>
  <c r="AN117" i="6"/>
  <c r="AM84" i="6"/>
  <c r="AM83" i="6"/>
  <c r="U90" i="7" l="1"/>
  <c r="AJ30" i="7"/>
  <c r="AK22" i="7" s="1"/>
  <c r="AJ31" i="7"/>
  <c r="AJ98" i="7"/>
  <c r="AJ99" i="7" s="1"/>
  <c r="V82" i="7"/>
  <c r="V83" i="7" s="1"/>
  <c r="AE78" i="7"/>
  <c r="AE79" i="7" s="1"/>
  <c r="AH65" i="7"/>
  <c r="AH66" i="7" s="1"/>
  <c r="AH67" i="7"/>
  <c r="AN48" i="7"/>
  <c r="AN49" i="7" s="1"/>
  <c r="AC32" i="7"/>
  <c r="AJ97" i="7"/>
  <c r="AN9" i="7"/>
  <c r="AN202" i="6"/>
  <c r="AL200" i="6"/>
  <c r="AL201" i="6"/>
  <c r="AK164" i="6"/>
  <c r="AK163" i="6"/>
  <c r="AK160" i="6"/>
  <c r="AK161" i="6"/>
  <c r="AN131" i="6"/>
  <c r="AN130" i="6"/>
  <c r="AN120" i="6"/>
  <c r="AN121" i="6"/>
  <c r="AN47" i="7"/>
  <c r="AN7" i="7"/>
  <c r="AN52" i="7"/>
  <c r="AN74" i="6"/>
  <c r="AN75" i="6" s="1"/>
  <c r="AN76" i="6" s="1"/>
  <c r="AM94" i="6"/>
  <c r="AM95" i="6" s="1"/>
  <c r="AM96" i="6" s="1"/>
  <c r="AM183" i="6"/>
  <c r="AM184" i="6"/>
  <c r="AN175" i="6"/>
  <c r="AN176" i="6" s="1"/>
  <c r="AM85" i="6"/>
  <c r="AM86" i="6" s="1"/>
  <c r="AK23" i="7" l="1"/>
  <c r="AK24" i="7"/>
  <c r="V84" i="7"/>
  <c r="V85" i="7" s="1"/>
  <c r="V86" i="7" s="1"/>
  <c r="AJ100" i="7"/>
  <c r="AJ101" i="7"/>
  <c r="AE81" i="7"/>
  <c r="AE80" i="7"/>
  <c r="AH68" i="7"/>
  <c r="AH69" i="7" s="1"/>
  <c r="AN50" i="7"/>
  <c r="AN51" i="7"/>
  <c r="AC33" i="7"/>
  <c r="AC34" i="7"/>
  <c r="AN10" i="7"/>
  <c r="AN11" i="7"/>
  <c r="AN203" i="6"/>
  <c r="AN204" i="6"/>
  <c r="AM192" i="6"/>
  <c r="AN178" i="6"/>
  <c r="AN179" i="6" s="1"/>
  <c r="AK165" i="6"/>
  <c r="AK166" i="6" s="1"/>
  <c r="AL152" i="6"/>
  <c r="AM98" i="6"/>
  <c r="AM99" i="6" s="1"/>
  <c r="AM88" i="6"/>
  <c r="AM89" i="6" s="1"/>
  <c r="AN78" i="6"/>
  <c r="AN79" i="6" s="1"/>
  <c r="AN53" i="7"/>
  <c r="AN54" i="7"/>
  <c r="AM185" i="6"/>
  <c r="AM186" i="6" s="1"/>
  <c r="AN177" i="6"/>
  <c r="AM97" i="6"/>
  <c r="AM87" i="6"/>
  <c r="AN77" i="6"/>
  <c r="AK27" i="7" l="1"/>
  <c r="AK25" i="7"/>
  <c r="AK26" i="7" s="1"/>
  <c r="AK28" i="7" s="1"/>
  <c r="AK29" i="7" s="1"/>
  <c r="AF72" i="7"/>
  <c r="AK92" i="7"/>
  <c r="AK94" i="7" s="1"/>
  <c r="V88" i="7"/>
  <c r="V89" i="7" s="1"/>
  <c r="AF73" i="7"/>
  <c r="AF74" i="7"/>
  <c r="AH71" i="7"/>
  <c r="AH70" i="7"/>
  <c r="V87" i="7"/>
  <c r="AC35" i="7"/>
  <c r="AC36" i="7" s="1"/>
  <c r="AC38" i="7" s="1"/>
  <c r="AC39" i="7" s="1"/>
  <c r="AN205" i="6"/>
  <c r="AN206" i="6" s="1"/>
  <c r="AN207" i="6" s="1"/>
  <c r="AM193" i="6"/>
  <c r="AM194" i="6"/>
  <c r="AM189" i="6"/>
  <c r="AM188" i="6"/>
  <c r="AN180" i="6"/>
  <c r="AN181" i="6"/>
  <c r="AK168" i="6"/>
  <c r="AK169" i="6" s="1"/>
  <c r="AK167" i="6"/>
  <c r="AL153" i="6"/>
  <c r="AL154" i="6"/>
  <c r="AM101" i="6"/>
  <c r="AM100" i="6"/>
  <c r="AM91" i="6"/>
  <c r="AN82" i="6" s="1"/>
  <c r="AM90" i="6"/>
  <c r="AN81" i="6"/>
  <c r="AN80" i="6"/>
  <c r="AN55" i="7"/>
  <c r="AN56" i="7" s="1"/>
  <c r="AM191" i="6"/>
  <c r="AM190" i="6"/>
  <c r="AM187" i="6"/>
  <c r="AI62" i="7" l="1"/>
  <c r="AK31" i="7"/>
  <c r="AK30" i="7"/>
  <c r="AK93" i="7"/>
  <c r="AK95" i="7" s="1"/>
  <c r="AK96" i="7" s="1"/>
  <c r="AK97" i="7" s="1"/>
  <c r="V90" i="7"/>
  <c r="V91" i="7"/>
  <c r="AF75" i="7"/>
  <c r="AF76" i="7" s="1"/>
  <c r="AI64" i="7"/>
  <c r="AI63" i="7"/>
  <c r="AN58" i="7"/>
  <c r="AN59" i="7" s="1"/>
  <c r="AC37" i="7"/>
  <c r="AC40" i="7"/>
  <c r="AC41" i="7"/>
  <c r="AN92" i="6"/>
  <c r="AN94" i="6" s="1"/>
  <c r="AN208" i="6"/>
  <c r="AN209" i="6" s="1"/>
  <c r="AM195" i="6"/>
  <c r="AM196" i="6" s="1"/>
  <c r="AK170" i="6"/>
  <c r="AK171" i="6"/>
  <c r="AL155" i="6"/>
  <c r="AL156" i="6" s="1"/>
  <c r="AN57" i="7"/>
  <c r="AN182" i="6"/>
  <c r="AN83" i="6"/>
  <c r="AN84" i="6"/>
  <c r="AL22" i="7" l="1"/>
  <c r="W82" i="7"/>
  <c r="W84" i="7" s="1"/>
  <c r="AK98" i="7"/>
  <c r="AK99" i="7" s="1"/>
  <c r="AK101" i="7" s="1"/>
  <c r="AF78" i="7"/>
  <c r="AF79" i="7" s="1"/>
  <c r="AF77" i="7"/>
  <c r="AI65" i="7"/>
  <c r="AI66" i="7" s="1"/>
  <c r="AN60" i="7"/>
  <c r="AN61" i="7"/>
  <c r="AD32" i="7"/>
  <c r="AD33" i="7" s="1"/>
  <c r="AN93" i="6"/>
  <c r="AN95" i="6" s="1"/>
  <c r="AN96" i="6" s="1"/>
  <c r="AN211" i="6"/>
  <c r="AN210" i="6"/>
  <c r="AM198" i="6"/>
  <c r="AM199" i="6" s="1"/>
  <c r="AM197" i="6"/>
  <c r="AL162" i="6"/>
  <c r="AL158" i="6"/>
  <c r="AL159" i="6" s="1"/>
  <c r="AL157" i="6"/>
  <c r="AN183" i="6"/>
  <c r="AN184" i="6"/>
  <c r="AN85" i="6"/>
  <c r="AN86" i="6" s="1"/>
  <c r="AL23" i="7" l="1"/>
  <c r="AL24" i="7"/>
  <c r="AL25" i="7" s="1"/>
  <c r="AL26" i="7" s="1"/>
  <c r="AL28" i="7" s="1"/>
  <c r="AL29" i="7" s="1"/>
  <c r="AL31" i="7" s="1"/>
  <c r="W83" i="7"/>
  <c r="W85" i="7" s="1"/>
  <c r="W86" i="7" s="1"/>
  <c r="AL27" i="7"/>
  <c r="AK100" i="7"/>
  <c r="AL92" i="7" s="1"/>
  <c r="AL94" i="7" s="1"/>
  <c r="AF81" i="7"/>
  <c r="AF80" i="7"/>
  <c r="AI69" i="7"/>
  <c r="AI68" i="7"/>
  <c r="AD34" i="7"/>
  <c r="AD35" i="7" s="1"/>
  <c r="AD36" i="7" s="1"/>
  <c r="AD38" i="7" s="1"/>
  <c r="AD39" i="7" s="1"/>
  <c r="AI67" i="7"/>
  <c r="AM200" i="6"/>
  <c r="AM201" i="6"/>
  <c r="AL164" i="6"/>
  <c r="AL163" i="6"/>
  <c r="AL165" i="6" s="1"/>
  <c r="AL166" i="6" s="1"/>
  <c r="AL160" i="6"/>
  <c r="AL161" i="6"/>
  <c r="AN98" i="6"/>
  <c r="AN99" i="6" s="1"/>
  <c r="AN100" i="6" s="1"/>
  <c r="AN88" i="6"/>
  <c r="AN89" i="6" s="1"/>
  <c r="AN185" i="6"/>
  <c r="AN186" i="6" s="1"/>
  <c r="AN97" i="6"/>
  <c r="AN87" i="6"/>
  <c r="AL30" i="7" l="1"/>
  <c r="AM22" i="7" s="1"/>
  <c r="AM24" i="7" s="1"/>
  <c r="AG72" i="7"/>
  <c r="AG74" i="7" s="1"/>
  <c r="AL93" i="7"/>
  <c r="AL95" i="7" s="1"/>
  <c r="AL96" i="7" s="1"/>
  <c r="AL97" i="7" s="1"/>
  <c r="W88" i="7"/>
  <c r="W89" i="7" s="1"/>
  <c r="AI70" i="7"/>
  <c r="AI71" i="7"/>
  <c r="W87" i="7"/>
  <c r="AD40" i="7"/>
  <c r="AD41" i="7"/>
  <c r="AD37" i="7"/>
  <c r="AN192" i="6"/>
  <c r="AN188" i="6"/>
  <c r="AN189" i="6" s="1"/>
  <c r="AN191" i="6" s="1"/>
  <c r="AL169" i="6"/>
  <c r="AL168" i="6"/>
  <c r="AL167" i="6"/>
  <c r="AM152" i="6"/>
  <c r="AN101" i="6"/>
  <c r="AN91" i="6"/>
  <c r="AN90" i="6"/>
  <c r="AN187" i="6"/>
  <c r="AG73" i="7" l="1"/>
  <c r="AG75" i="7" s="1"/>
  <c r="AG76" i="7" s="1"/>
  <c r="AG77" i="7" s="1"/>
  <c r="AJ62" i="7"/>
  <c r="AJ64" i="7" s="1"/>
  <c r="AM23" i="7"/>
  <c r="AM25" i="7" s="1"/>
  <c r="AM26" i="7" s="1"/>
  <c r="AM28" i="7" s="1"/>
  <c r="AM29" i="7" s="1"/>
  <c r="AL98" i="7"/>
  <c r="AL99" i="7" s="1"/>
  <c r="AL101" i="7" s="1"/>
  <c r="W91" i="7"/>
  <c r="W90" i="7"/>
  <c r="X82" i="7" s="1"/>
  <c r="AJ63" i="7"/>
  <c r="AE32" i="7"/>
  <c r="AN193" i="6"/>
  <c r="AN194" i="6"/>
  <c r="AN190" i="6"/>
  <c r="AL170" i="6"/>
  <c r="AL171" i="6"/>
  <c r="AM154" i="6"/>
  <c r="AM153" i="6"/>
  <c r="U9" i="6"/>
  <c r="U10" i="6" s="1"/>
  <c r="U11" i="6" l="1"/>
  <c r="V2" i="6" s="1"/>
  <c r="AL100" i="7"/>
  <c r="AM92" i="7" s="1"/>
  <c r="AM31" i="7"/>
  <c r="AM30" i="7"/>
  <c r="AM27" i="7"/>
  <c r="AG78" i="7"/>
  <c r="AG79" i="7" s="1"/>
  <c r="AJ65" i="7"/>
  <c r="AJ66" i="7" s="1"/>
  <c r="AJ67" i="7" s="1"/>
  <c r="AE34" i="7"/>
  <c r="AE33" i="7"/>
  <c r="X83" i="7"/>
  <c r="X84" i="7"/>
  <c r="AN195" i="6"/>
  <c r="AN196" i="6" s="1"/>
  <c r="AN197" i="6" s="1"/>
  <c r="AM162" i="6"/>
  <c r="AM155" i="6"/>
  <c r="AM156" i="6" s="1"/>
  <c r="V4" i="6" l="1"/>
  <c r="V3" i="6"/>
  <c r="AN22" i="7"/>
  <c r="AM94" i="7"/>
  <c r="AM93" i="7"/>
  <c r="AG80" i="7"/>
  <c r="AG81" i="7"/>
  <c r="AJ68" i="7"/>
  <c r="AJ69" i="7" s="1"/>
  <c r="AE35" i="7"/>
  <c r="AE36" i="7" s="1"/>
  <c r="AE38" i="7" s="1"/>
  <c r="AE39" i="7" s="1"/>
  <c r="AE41" i="7" s="1"/>
  <c r="X85" i="7"/>
  <c r="X86" i="7" s="1"/>
  <c r="AN198" i="6"/>
  <c r="AN199" i="6" s="1"/>
  <c r="AM164" i="6"/>
  <c r="AM163" i="6"/>
  <c r="AM158" i="6"/>
  <c r="AM159" i="6" s="1"/>
  <c r="AM157" i="6"/>
  <c r="V5" i="6" l="1"/>
  <c r="V6" i="6" s="1"/>
  <c r="V7" i="6" s="1"/>
  <c r="AH72" i="7"/>
  <c r="AH74" i="7" s="1"/>
  <c r="AN24" i="7"/>
  <c r="AN23" i="7"/>
  <c r="AM95" i="7"/>
  <c r="AM96" i="7" s="1"/>
  <c r="AM97" i="7" s="1"/>
  <c r="X88" i="7"/>
  <c r="X89" i="7" s="1"/>
  <c r="AE40" i="7"/>
  <c r="AF32" i="7" s="1"/>
  <c r="AF34" i="7" s="1"/>
  <c r="AJ70" i="7"/>
  <c r="AJ71" i="7"/>
  <c r="X87" i="7"/>
  <c r="AE37" i="7"/>
  <c r="AN201" i="6"/>
  <c r="AN200" i="6"/>
  <c r="AM165" i="6"/>
  <c r="AM166" i="6" s="1"/>
  <c r="AM160" i="6"/>
  <c r="AM161" i="6"/>
  <c r="V8" i="6" l="1"/>
  <c r="V9" i="6" s="1"/>
  <c r="AH73" i="7"/>
  <c r="AK62" i="7"/>
  <c r="AK63" i="7" s="1"/>
  <c r="AN25" i="7"/>
  <c r="AN26" i="7" s="1"/>
  <c r="AN28" i="7" s="1"/>
  <c r="AN29" i="7" s="1"/>
  <c r="AN27" i="7"/>
  <c r="AF33" i="7"/>
  <c r="AF35" i="7" s="1"/>
  <c r="AF36" i="7" s="1"/>
  <c r="AF38" i="7" s="1"/>
  <c r="AF39" i="7" s="1"/>
  <c r="AM98" i="7"/>
  <c r="AM99" i="7" s="1"/>
  <c r="X91" i="7"/>
  <c r="X90" i="7"/>
  <c r="AH75" i="7"/>
  <c r="AH76" i="7" s="1"/>
  <c r="AH77" i="7" s="1"/>
  <c r="AK64" i="7"/>
  <c r="AM168" i="6"/>
  <c r="AM169" i="6" s="1"/>
  <c r="AM167" i="6"/>
  <c r="AN152" i="6"/>
  <c r="AF37" i="7" l="1"/>
  <c r="AN31" i="7"/>
  <c r="AN30" i="7"/>
  <c r="Y82" i="7"/>
  <c r="Y84" i="7" s="1"/>
  <c r="AM100" i="7"/>
  <c r="AM101" i="7"/>
  <c r="AH78" i="7"/>
  <c r="AH79" i="7" s="1"/>
  <c r="AK65" i="7"/>
  <c r="AK66" i="7" s="1"/>
  <c r="AF41" i="7"/>
  <c r="AF40" i="7"/>
  <c r="AM170" i="6"/>
  <c r="AM171" i="6"/>
  <c r="AN153" i="6"/>
  <c r="AN154" i="6"/>
  <c r="V11" i="6"/>
  <c r="V10" i="6"/>
  <c r="AN92" i="7" l="1"/>
  <c r="AN94" i="7" s="1"/>
  <c r="Y83" i="7"/>
  <c r="Y85" i="7" s="1"/>
  <c r="Y86" i="7" s="1"/>
  <c r="Y88" i="7" s="1"/>
  <c r="Y89" i="7" s="1"/>
  <c r="AH81" i="7"/>
  <c r="AH80" i="7"/>
  <c r="AG32" i="7"/>
  <c r="AG34" i="7" s="1"/>
  <c r="AK68" i="7"/>
  <c r="AK69" i="7" s="1"/>
  <c r="AK67" i="7"/>
  <c r="AN162" i="6"/>
  <c r="AN155" i="6"/>
  <c r="AN156" i="6" s="1"/>
  <c r="W2" i="6"/>
  <c r="W4" i="6" s="1"/>
  <c r="W3" i="6" l="1"/>
  <c r="W5" i="6" s="1"/>
  <c r="W6" i="6" s="1"/>
  <c r="AN93" i="7"/>
  <c r="AG33" i="7"/>
  <c r="AG35" i="7" s="1"/>
  <c r="AG36" i="7" s="1"/>
  <c r="AG38" i="7" s="1"/>
  <c r="AG39" i="7" s="1"/>
  <c r="AI72" i="7"/>
  <c r="AI73" i="7" s="1"/>
  <c r="Y87" i="7"/>
  <c r="M82" i="7" s="1"/>
  <c r="M84" i="7" s="1"/>
  <c r="AN95" i="7"/>
  <c r="AN96" i="7" s="1"/>
  <c r="Y90" i="7"/>
  <c r="Y91" i="7"/>
  <c r="AI74" i="7"/>
  <c r="AK71" i="7"/>
  <c r="AK70" i="7"/>
  <c r="AN163" i="6"/>
  <c r="AN164" i="6"/>
  <c r="AN158" i="6"/>
  <c r="AN159" i="6" s="1"/>
  <c r="AN157" i="6"/>
  <c r="M86" i="7" l="1"/>
  <c r="M88" i="7" s="1"/>
  <c r="M90" i="7" s="1"/>
  <c r="AN98" i="7"/>
  <c r="AN99" i="7" s="1"/>
  <c r="AN97" i="7"/>
  <c r="Z82" i="7"/>
  <c r="AI75" i="7"/>
  <c r="AI76" i="7" s="1"/>
  <c r="AI77" i="7" s="1"/>
  <c r="AL62" i="7"/>
  <c r="AG41" i="7"/>
  <c r="AG40" i="7"/>
  <c r="AG37" i="7"/>
  <c r="AN165" i="6"/>
  <c r="AN166" i="6" s="1"/>
  <c r="AN160" i="6"/>
  <c r="AN161" i="6"/>
  <c r="W8" i="6"/>
  <c r="W9" i="6" s="1"/>
  <c r="W7" i="6"/>
  <c r="W11" i="6" l="1"/>
  <c r="W10" i="6"/>
  <c r="P82" i="7"/>
  <c r="P88" i="7" s="1"/>
  <c r="P90" i="7" s="1"/>
  <c r="Q82" i="7" s="1"/>
  <c r="AN101" i="7"/>
  <c r="AN100" i="7"/>
  <c r="Z84" i="7"/>
  <c r="Z83" i="7"/>
  <c r="N82" i="7"/>
  <c r="AI78" i="7"/>
  <c r="AI79" i="7" s="1"/>
  <c r="AL64" i="7"/>
  <c r="AL63" i="7"/>
  <c r="AH32" i="7"/>
  <c r="AN168" i="6"/>
  <c r="AN169" i="6" s="1"/>
  <c r="AN167" i="6"/>
  <c r="X2" i="6" l="1"/>
  <c r="X3" i="6" s="1"/>
  <c r="R82" i="7"/>
  <c r="Z85" i="7"/>
  <c r="Z86" i="7" s="1"/>
  <c r="AI81" i="7"/>
  <c r="AI80" i="7"/>
  <c r="AL65" i="7"/>
  <c r="AL66" i="7" s="1"/>
  <c r="AH33" i="7"/>
  <c r="AH34" i="7"/>
  <c r="AN171" i="6"/>
  <c r="AN170" i="6"/>
  <c r="X4" i="6" l="1"/>
  <c r="X5" i="6" s="1"/>
  <c r="X6" i="6" s="1"/>
  <c r="Z88" i="7"/>
  <c r="Z89" i="7" s="1"/>
  <c r="Z87" i="7"/>
  <c r="AJ72" i="7"/>
  <c r="AL68" i="7"/>
  <c r="AL69" i="7" s="1"/>
  <c r="AL67" i="7"/>
  <c r="AH35" i="7"/>
  <c r="AH36" i="7" s="1"/>
  <c r="AH38" i="7" s="1"/>
  <c r="AH39" i="7" s="1"/>
  <c r="Z90" i="7" l="1"/>
  <c r="Z91" i="7"/>
  <c r="AJ73" i="7"/>
  <c r="AJ74" i="7"/>
  <c r="AL71" i="7"/>
  <c r="AL70" i="7"/>
  <c r="AH37" i="7"/>
  <c r="AH40" i="7"/>
  <c r="AH41" i="7"/>
  <c r="X8" i="6"/>
  <c r="X9" i="6" s="1"/>
  <c r="X10" i="6" s="1"/>
  <c r="X7" i="6"/>
  <c r="M2" i="6" s="1"/>
  <c r="M6" i="6" l="1"/>
  <c r="M4" i="6"/>
  <c r="AA82" i="7"/>
  <c r="AJ75" i="7"/>
  <c r="AJ76" i="7" s="1"/>
  <c r="AM62" i="7"/>
  <c r="AI32" i="7"/>
  <c r="AI34" i="7" s="1"/>
  <c r="X11" i="6"/>
  <c r="Y2" i="6" s="1"/>
  <c r="M8" i="6" l="1"/>
  <c r="AI33" i="7"/>
  <c r="AI35" i="7" s="1"/>
  <c r="AI36" i="7" s="1"/>
  <c r="AI38" i="7" s="1"/>
  <c r="AI39" i="7" s="1"/>
  <c r="AA84" i="7"/>
  <c r="AA83" i="7"/>
  <c r="AJ78" i="7"/>
  <c r="AJ79" i="7" s="1"/>
  <c r="AJ77" i="7"/>
  <c r="AM63" i="7"/>
  <c r="AM64" i="7"/>
  <c r="Y3" i="6"/>
  <c r="Y4" i="6"/>
  <c r="M10" i="6" l="1"/>
  <c r="P6" i="6" s="1"/>
  <c r="P8" i="6" s="1"/>
  <c r="P10" i="6" s="1"/>
  <c r="Q2" i="6" s="1"/>
  <c r="AA85" i="7"/>
  <c r="AA86" i="7" s="1"/>
  <c r="AA87" i="7" s="1"/>
  <c r="AJ80" i="7"/>
  <c r="AK72" i="7" s="1"/>
  <c r="AJ81" i="7"/>
  <c r="AM65" i="7"/>
  <c r="AM66" i="7" s="1"/>
  <c r="AI37" i="7"/>
  <c r="AI40" i="7"/>
  <c r="AI41" i="7"/>
  <c r="Y5" i="6"/>
  <c r="Y6" i="6" s="1"/>
  <c r="P2" i="6" l="1"/>
  <c r="N2" i="6"/>
  <c r="R2" i="6" s="1"/>
  <c r="AA88" i="7"/>
  <c r="AA89" i="7" s="1"/>
  <c r="AK73" i="7"/>
  <c r="AK75" i="7" s="1"/>
  <c r="AK76" i="7" s="1"/>
  <c r="AK74" i="7"/>
  <c r="AM69" i="7"/>
  <c r="AM68" i="7"/>
  <c r="AM67" i="7"/>
  <c r="AJ32" i="7"/>
  <c r="Y8" i="6"/>
  <c r="Y9" i="6" s="1"/>
  <c r="Y10" i="6" s="1"/>
  <c r="Y7" i="6"/>
  <c r="Y11" i="6" l="1"/>
  <c r="Z2" i="6" s="1"/>
  <c r="AA90" i="7"/>
  <c r="AA91" i="7"/>
  <c r="AK78" i="7"/>
  <c r="AK79" i="7" s="1"/>
  <c r="AK77" i="7"/>
  <c r="AM70" i="7"/>
  <c r="AM71" i="7"/>
  <c r="AJ34" i="7"/>
  <c r="AJ33" i="7"/>
  <c r="AB82" i="7" l="1"/>
  <c r="AK81" i="7"/>
  <c r="AK80" i="7"/>
  <c r="AJ35" i="7"/>
  <c r="AJ36" i="7" s="1"/>
  <c r="AJ37" i="7" s="1"/>
  <c r="AN62" i="7"/>
  <c r="Z4" i="6"/>
  <c r="Z3" i="6"/>
  <c r="AL72" i="7" l="1"/>
  <c r="AL74" i="7" s="1"/>
  <c r="AJ38" i="7"/>
  <c r="AJ39" i="7" s="1"/>
  <c r="AJ41" i="7" s="1"/>
  <c r="AB83" i="7"/>
  <c r="AB84" i="7"/>
  <c r="AL73" i="7"/>
  <c r="AN64" i="7"/>
  <c r="AN63" i="7"/>
  <c r="Z5" i="6"/>
  <c r="Z6" i="6" s="1"/>
  <c r="AJ40" i="7" l="1"/>
  <c r="AK32" i="7" s="1"/>
  <c r="AB85" i="7"/>
  <c r="AB86" i="7" s="1"/>
  <c r="AL75" i="7"/>
  <c r="AL76" i="7" s="1"/>
  <c r="AL77" i="7" s="1"/>
  <c r="AN65" i="7"/>
  <c r="AN66" i="7" s="1"/>
  <c r="Z8" i="6"/>
  <c r="Z9" i="6" s="1"/>
  <c r="Z7" i="6"/>
  <c r="Z10" i="6" l="1"/>
  <c r="Z11" i="6"/>
  <c r="AB88" i="7"/>
  <c r="AB89" i="7" s="1"/>
  <c r="AB87" i="7"/>
  <c r="AL78" i="7"/>
  <c r="AL79" i="7" s="1"/>
  <c r="AN68" i="7"/>
  <c r="AN69" i="7" s="1"/>
  <c r="AN67" i="7"/>
  <c r="AK34" i="7"/>
  <c r="AK33" i="7"/>
  <c r="AA2" i="6" l="1"/>
  <c r="AA3" i="6" s="1"/>
  <c r="AB91" i="7"/>
  <c r="AB90" i="7"/>
  <c r="AL80" i="7"/>
  <c r="AL81" i="7"/>
  <c r="AN71" i="7"/>
  <c r="AN70" i="7"/>
  <c r="AK35" i="7"/>
  <c r="AK36" i="7" s="1"/>
  <c r="AK38" i="7" s="1"/>
  <c r="AK39" i="7" s="1"/>
  <c r="AA4" i="6" l="1"/>
  <c r="AA5" i="6" s="1"/>
  <c r="AA6" i="6" s="1"/>
  <c r="AM72" i="7"/>
  <c r="AM73" i="7" s="1"/>
  <c r="AC82" i="7"/>
  <c r="AC84" i="7" s="1"/>
  <c r="AK41" i="7"/>
  <c r="AK40" i="7"/>
  <c r="AK37" i="7"/>
  <c r="AM74" i="7" l="1"/>
  <c r="AM75" i="7" s="1"/>
  <c r="AM76" i="7" s="1"/>
  <c r="AC83" i="7"/>
  <c r="AC85" i="7" s="1"/>
  <c r="AC86" i="7" s="1"/>
  <c r="AC87" i="7" s="1"/>
  <c r="AL32" i="7"/>
  <c r="AA8" i="6"/>
  <c r="AA9" i="6" s="1"/>
  <c r="AA7" i="6"/>
  <c r="AM77" i="7" l="1"/>
  <c r="AC88" i="7"/>
  <c r="AC89" i="7" s="1"/>
  <c r="AM78" i="7"/>
  <c r="AM79" i="7" s="1"/>
  <c r="AL34" i="7"/>
  <c r="AL33" i="7"/>
  <c r="AA11" i="6"/>
  <c r="AA10" i="6"/>
  <c r="AB2" i="6" l="1"/>
  <c r="AB4" i="6" s="1"/>
  <c r="AC90" i="7"/>
  <c r="AC91" i="7"/>
  <c r="AM80" i="7"/>
  <c r="AM81" i="7"/>
  <c r="AL35" i="7"/>
  <c r="AL36" i="7" s="1"/>
  <c r="AL38" i="7" s="1"/>
  <c r="AL39" i="7" s="1"/>
  <c r="AB3" i="6" l="1"/>
  <c r="AB5" i="6" s="1"/>
  <c r="AB6" i="6" s="1"/>
  <c r="AD82" i="7"/>
  <c r="AN72" i="7"/>
  <c r="AL40" i="7"/>
  <c r="AL41" i="7"/>
  <c r="AL37" i="7"/>
  <c r="AD83" i="7" l="1"/>
  <c r="AD84" i="7"/>
  <c r="AN73" i="7"/>
  <c r="AN74" i="7"/>
  <c r="AM32" i="7"/>
  <c r="AM33" i="7" s="1"/>
  <c r="AB8" i="6"/>
  <c r="AB9" i="6" s="1"/>
  <c r="AB7" i="6"/>
  <c r="AB10" i="6" l="1"/>
  <c r="AB11" i="6"/>
  <c r="AM34" i="7"/>
  <c r="AM35" i="7" s="1"/>
  <c r="AM36" i="7" s="1"/>
  <c r="AM38" i="7" s="1"/>
  <c r="AM39" i="7" s="1"/>
  <c r="AD85" i="7"/>
  <c r="AD86" i="7" s="1"/>
  <c r="AD87" i="7" s="1"/>
  <c r="AN75" i="7"/>
  <c r="AN76" i="7" s="1"/>
  <c r="AC2" i="6" l="1"/>
  <c r="AC3" i="6" s="1"/>
  <c r="AD88" i="7"/>
  <c r="AD89" i="7" s="1"/>
  <c r="AN78" i="7"/>
  <c r="AN79" i="7" s="1"/>
  <c r="AN77" i="7"/>
  <c r="AM40" i="7"/>
  <c r="AM41" i="7"/>
  <c r="AM37" i="7"/>
  <c r="AC4" i="6" l="1"/>
  <c r="AC5" i="6" s="1"/>
  <c r="AC6" i="6" s="1"/>
  <c r="AD90" i="7"/>
  <c r="AD91" i="7"/>
  <c r="AN81" i="7"/>
  <c r="AN80" i="7"/>
  <c r="AN32" i="7"/>
  <c r="AE82" i="7" l="1"/>
  <c r="AN33" i="7"/>
  <c r="AN34" i="7"/>
  <c r="AC8" i="6"/>
  <c r="AC9" i="6" s="1"/>
  <c r="AC7" i="6"/>
  <c r="AC10" i="6" l="1"/>
  <c r="AC11" i="6"/>
  <c r="AE83" i="7"/>
  <c r="AE84" i="7"/>
  <c r="AN35" i="7"/>
  <c r="AN36" i="7" s="1"/>
  <c r="AN38" i="7" s="1"/>
  <c r="AN39" i="7" s="1"/>
  <c r="AD2" i="6" l="1"/>
  <c r="AD3" i="6" s="1"/>
  <c r="AE85" i="7"/>
  <c r="AE86" i="7" s="1"/>
  <c r="AE87" i="7" s="1"/>
  <c r="AN40" i="7"/>
  <c r="AN41" i="7"/>
  <c r="AN37" i="7"/>
  <c r="AD4" i="6" l="1"/>
  <c r="AD5" i="6" s="1"/>
  <c r="AD6" i="6" s="1"/>
  <c r="AE88" i="7"/>
  <c r="AE89" i="7" s="1"/>
  <c r="AE90" i="7" l="1"/>
  <c r="AE91" i="7"/>
  <c r="AD8" i="6"/>
  <c r="AD9" i="6" s="1"/>
  <c r="AD7" i="6"/>
  <c r="AF82" i="7" l="1"/>
  <c r="AD10" i="6"/>
  <c r="AD11" i="6"/>
  <c r="AF83" i="7" l="1"/>
  <c r="AF84" i="7"/>
  <c r="AE2" i="6"/>
  <c r="AF85" i="7" l="1"/>
  <c r="AF86" i="7" s="1"/>
  <c r="AF87" i="7" s="1"/>
  <c r="AE4" i="6"/>
  <c r="AE3" i="6"/>
  <c r="AF88" i="7" l="1"/>
  <c r="AF89" i="7" s="1"/>
  <c r="AE5" i="6"/>
  <c r="AE6" i="6" s="1"/>
  <c r="AF90" i="7" l="1"/>
  <c r="AF91" i="7"/>
  <c r="AE8" i="6"/>
  <c r="AE9" i="6" s="1"/>
  <c r="AE7" i="6"/>
  <c r="AG82" i="7" l="1"/>
  <c r="AE10" i="6"/>
  <c r="AE11" i="6"/>
  <c r="AG84" i="7" l="1"/>
  <c r="AG83" i="7"/>
  <c r="AF2" i="6"/>
  <c r="AG85" i="7" l="1"/>
  <c r="AG86" i="7" s="1"/>
  <c r="AG87" i="7" s="1"/>
  <c r="AF3" i="6"/>
  <c r="AF4" i="6"/>
  <c r="AG88" i="7" l="1"/>
  <c r="AG89" i="7" s="1"/>
  <c r="AF5" i="6"/>
  <c r="AF6" i="6" s="1"/>
  <c r="AG91" i="7" l="1"/>
  <c r="AG90" i="7"/>
  <c r="AF8" i="6"/>
  <c r="AF9" i="6" s="1"/>
  <c r="AF7" i="6"/>
  <c r="AH82" i="7" l="1"/>
  <c r="AH83" i="7" s="1"/>
  <c r="AF10" i="6"/>
  <c r="AF11" i="6"/>
  <c r="AH84" i="7" l="1"/>
  <c r="AH85" i="7" s="1"/>
  <c r="AH86" i="7" s="1"/>
  <c r="AG2" i="6"/>
  <c r="AH87" i="7" l="1"/>
  <c r="AH88" i="7"/>
  <c r="AH89" i="7" s="1"/>
  <c r="AG3" i="6"/>
  <c r="AG4" i="6"/>
  <c r="AH90" i="7" l="1"/>
  <c r="AH91" i="7"/>
  <c r="AG5" i="6"/>
  <c r="AG6" i="6" s="1"/>
  <c r="AI82" i="7" l="1"/>
  <c r="AG8" i="6"/>
  <c r="AG9" i="6" s="1"/>
  <c r="AG7" i="6"/>
  <c r="AI84" i="7" l="1"/>
  <c r="AI83" i="7"/>
  <c r="AG10" i="6"/>
  <c r="AG11" i="6"/>
  <c r="AH2" i="6" l="1"/>
  <c r="AH3" i="6" s="1"/>
  <c r="AI85" i="7"/>
  <c r="AI86" i="7" s="1"/>
  <c r="AI87" i="7" s="1"/>
  <c r="AH4" i="6" l="1"/>
  <c r="AH5" i="6" s="1"/>
  <c r="AH6" i="6" s="1"/>
  <c r="AI88" i="7"/>
  <c r="AI89" i="7" s="1"/>
  <c r="AI91" i="7" s="1"/>
  <c r="AI90" i="7" l="1"/>
  <c r="AJ82" i="7" s="1"/>
  <c r="AJ84" i="7" s="1"/>
  <c r="AH8" i="6"/>
  <c r="AH9" i="6" s="1"/>
  <c r="AH7" i="6"/>
  <c r="AJ83" i="7" l="1"/>
  <c r="AJ85" i="7" s="1"/>
  <c r="AJ86" i="7" s="1"/>
  <c r="AJ87" i="7" s="1"/>
  <c r="AH10" i="6"/>
  <c r="AH11" i="6"/>
  <c r="AJ88" i="7" l="1"/>
  <c r="AJ89" i="7" s="1"/>
  <c r="AI2" i="6"/>
  <c r="AJ90" i="7" l="1"/>
  <c r="AJ91" i="7"/>
  <c r="AI4" i="6"/>
  <c r="AI3" i="6"/>
  <c r="AK82" i="7" l="1"/>
  <c r="AK83" i="7" s="1"/>
  <c r="AI5" i="6"/>
  <c r="AI6" i="6" s="1"/>
  <c r="AI7" i="6" s="1"/>
  <c r="AK84" i="7" l="1"/>
  <c r="AK85" i="7" s="1"/>
  <c r="AK86" i="7" s="1"/>
  <c r="AK87" i="7" s="1"/>
  <c r="AI8" i="6"/>
  <c r="AI9" i="6" s="1"/>
  <c r="AK88" i="7" l="1"/>
  <c r="AK89" i="7" s="1"/>
  <c r="AI10" i="6"/>
  <c r="AI11" i="6"/>
  <c r="AK91" i="7" l="1"/>
  <c r="AK90" i="7"/>
  <c r="AJ2" i="6"/>
  <c r="AL82" i="7" l="1"/>
  <c r="AL84" i="7" s="1"/>
  <c r="AJ3" i="6"/>
  <c r="AJ4" i="6"/>
  <c r="AL83" i="7" l="1"/>
  <c r="AL85" i="7" s="1"/>
  <c r="AL86" i="7" s="1"/>
  <c r="AL87" i="7" s="1"/>
  <c r="AJ5" i="6"/>
  <c r="AJ6" i="6" s="1"/>
  <c r="AL88" i="7" l="1"/>
  <c r="AL89" i="7" s="1"/>
  <c r="AJ8" i="6"/>
  <c r="AJ9" i="6" s="1"/>
  <c r="AJ7" i="6"/>
  <c r="AL90" i="7" l="1"/>
  <c r="AL91" i="7"/>
  <c r="AM82" i="7" s="1"/>
  <c r="AJ11" i="6"/>
  <c r="AJ10" i="6"/>
  <c r="AK2" i="6" l="1"/>
  <c r="AK4" i="6" s="1"/>
  <c r="AM83" i="7"/>
  <c r="AM84" i="7"/>
  <c r="AK3" i="6" l="1"/>
  <c r="AK5" i="6" s="1"/>
  <c r="AK6" i="6" s="1"/>
  <c r="AM85" i="7"/>
  <c r="AM86" i="7" s="1"/>
  <c r="AM87" i="7" s="1"/>
  <c r="AM88" i="7" l="1"/>
  <c r="AM89" i="7" s="1"/>
  <c r="AK8" i="6"/>
  <c r="AK9" i="6" s="1"/>
  <c r="AK7" i="6"/>
  <c r="AM91" i="7" l="1"/>
  <c r="AM90" i="7"/>
  <c r="AK11" i="6"/>
  <c r="AK10" i="6"/>
  <c r="AN82" i="7" l="1"/>
  <c r="AN83" i="7" s="1"/>
  <c r="AL2" i="6"/>
  <c r="AN84" i="7" l="1"/>
  <c r="AN85" i="7" s="1"/>
  <c r="AN86" i="7" s="1"/>
  <c r="AL3" i="6"/>
  <c r="AL4" i="6"/>
  <c r="AN88" i="7" l="1"/>
  <c r="AN89" i="7" s="1"/>
  <c r="AN87" i="7"/>
  <c r="AL5" i="6"/>
  <c r="AL6" i="6" s="1"/>
  <c r="AN91" i="7" l="1"/>
  <c r="AN90" i="7"/>
  <c r="AL8" i="6"/>
  <c r="AL9" i="6" s="1"/>
  <c r="AL7" i="6"/>
  <c r="AL10" i="6" l="1"/>
  <c r="AL11" i="6"/>
  <c r="AM2" i="6" l="1"/>
  <c r="AM4" i="6" l="1"/>
  <c r="AM3" i="6"/>
  <c r="AM5" i="6" l="1"/>
  <c r="AM6" i="6" s="1"/>
  <c r="AM8" i="6" l="1"/>
  <c r="AM9" i="6" s="1"/>
  <c r="AM7" i="6"/>
  <c r="AM11" i="6" l="1"/>
  <c r="AM10" i="6"/>
  <c r="AN2" i="6" l="1"/>
  <c r="AN3" i="6" s="1"/>
  <c r="AN4" i="6" l="1"/>
  <c r="AN5" i="6" s="1"/>
  <c r="AN6" i="6" s="1"/>
  <c r="AN8" i="6" l="1"/>
  <c r="AN9" i="6" s="1"/>
  <c r="AN7" i="6"/>
  <c r="AN10" i="6" l="1"/>
  <c r="AN11" i="6"/>
  <c r="U19" i="6"/>
  <c r="U20" i="6" l="1"/>
  <c r="U21" i="6"/>
  <c r="M12" i="6"/>
  <c r="V12" i="6" l="1"/>
  <c r="V13" i="6"/>
  <c r="V14" i="6"/>
  <c r="M14" i="6"/>
  <c r="M16" i="6"/>
  <c r="M18" i="6" l="1"/>
  <c r="M20" i="6" s="1"/>
  <c r="V15" i="6"/>
  <c r="V16" i="6" s="1"/>
  <c r="V18" i="6" s="1"/>
  <c r="V19" i="6" s="1"/>
  <c r="V17" i="6"/>
  <c r="P16" i="6" l="1"/>
  <c r="P18" i="6" s="1"/>
  <c r="P20" i="6" s="1"/>
  <c r="Q12" i="6" s="1"/>
  <c r="V20" i="6"/>
  <c r="V21" i="6"/>
  <c r="N12" i="6"/>
  <c r="R12" i="6" l="1"/>
  <c r="W12" i="6"/>
  <c r="W13" i="6" l="1"/>
  <c r="W14" i="6"/>
  <c r="W15" i="6" l="1"/>
  <c r="W16" i="6" s="1"/>
  <c r="W18" i="6" s="1"/>
  <c r="W19" i="6" s="1"/>
  <c r="W20" i="6" l="1"/>
  <c r="W21" i="6"/>
  <c r="W17" i="6"/>
  <c r="X12" i="6" l="1"/>
  <c r="X13" i="6" l="1"/>
  <c r="X14" i="6"/>
  <c r="X15" i="6" l="1"/>
  <c r="X16" i="6" s="1"/>
  <c r="X18" i="6" s="1"/>
  <c r="X19" i="6" s="1"/>
  <c r="X21" i="6" l="1"/>
  <c r="X20" i="6"/>
  <c r="X17" i="6"/>
  <c r="Y12" i="6" l="1"/>
  <c r="Y13" i="6"/>
  <c r="Y14" i="6"/>
  <c r="Y15" i="6" l="1"/>
  <c r="Y16" i="6" s="1"/>
  <c r="Y18" i="6" s="1"/>
  <c r="Y19" i="6" s="1"/>
  <c r="Y21" i="6" l="1"/>
  <c r="Y20" i="6"/>
  <c r="Z12" i="6" s="1"/>
  <c r="Y17" i="6"/>
  <c r="Z13" i="6" l="1"/>
  <c r="Z14" i="6"/>
  <c r="Z15" i="6" l="1"/>
  <c r="Z16" i="6" s="1"/>
  <c r="Z18" i="6" s="1"/>
  <c r="Z19" i="6" s="1"/>
  <c r="Z21" i="6" l="1"/>
  <c r="Z20" i="6"/>
  <c r="AA12" i="6" s="1"/>
  <c r="Z17" i="6"/>
  <c r="AA13" i="6" l="1"/>
  <c r="AA14" i="6"/>
  <c r="AA15" i="6" l="1"/>
  <c r="AA16" i="6" s="1"/>
  <c r="AA18" i="6" s="1"/>
  <c r="AA19" i="6" s="1"/>
  <c r="AA20" i="6" l="1"/>
  <c r="AA21" i="6"/>
  <c r="AA17" i="6"/>
  <c r="AB12" i="6" l="1"/>
  <c r="AB14" i="6" l="1"/>
  <c r="AB13" i="6"/>
  <c r="AB15" i="6" l="1"/>
  <c r="AB16" i="6" s="1"/>
  <c r="AB18" i="6" s="1"/>
  <c r="AB19" i="6" s="1"/>
  <c r="AB17" i="6" l="1"/>
  <c r="AB21" i="6"/>
  <c r="AB20" i="6"/>
  <c r="AC12" i="6" l="1"/>
  <c r="AC13" i="6" s="1"/>
  <c r="AC14" i="6" l="1"/>
  <c r="AC15" i="6" s="1"/>
  <c r="AC16" i="6" s="1"/>
  <c r="AC18" i="6" s="1"/>
  <c r="AC19" i="6" s="1"/>
  <c r="AC20" i="6" l="1"/>
  <c r="AC21" i="6"/>
  <c r="AC17" i="6"/>
  <c r="AD12" i="6" l="1"/>
  <c r="AD13" i="6" l="1"/>
  <c r="AD14" i="6"/>
  <c r="AD15" i="6" l="1"/>
  <c r="AD16" i="6" s="1"/>
  <c r="AD18" i="6" s="1"/>
  <c r="AD19" i="6" s="1"/>
  <c r="AD20" i="6" l="1"/>
  <c r="AD21" i="6"/>
  <c r="AD17" i="6"/>
  <c r="AE12" i="6" l="1"/>
  <c r="AE13" i="6" l="1"/>
  <c r="AE14" i="6"/>
  <c r="AE15" i="6" l="1"/>
  <c r="AE16" i="6" s="1"/>
  <c r="AE18" i="6" s="1"/>
  <c r="AE19" i="6" s="1"/>
  <c r="AE21" i="6" l="1"/>
  <c r="AE20" i="6"/>
  <c r="AF12" i="6" s="1"/>
  <c r="AE17" i="6"/>
  <c r="AF13" i="6" l="1"/>
  <c r="AF14" i="6"/>
  <c r="AF15" i="6" l="1"/>
  <c r="AF16" i="6" s="1"/>
  <c r="AF18" i="6" s="1"/>
  <c r="AF19" i="6" s="1"/>
  <c r="AF20" i="6" l="1"/>
  <c r="AF21" i="6"/>
  <c r="AF17" i="6"/>
  <c r="AG12" i="6" l="1"/>
  <c r="AG13" i="6" l="1"/>
  <c r="AG14" i="6"/>
  <c r="AG15" i="6" l="1"/>
  <c r="AG16" i="6" s="1"/>
  <c r="AG18" i="6" s="1"/>
  <c r="AG19" i="6" s="1"/>
  <c r="AG21" i="6" l="1"/>
  <c r="AG20" i="6"/>
  <c r="AH12" i="6" s="1"/>
  <c r="AG17" i="6"/>
  <c r="AH13" i="6" l="1"/>
  <c r="AH14" i="6"/>
  <c r="AH15" i="6" l="1"/>
  <c r="AH16" i="6" s="1"/>
  <c r="AH18" i="6" s="1"/>
  <c r="AH19" i="6" s="1"/>
  <c r="AH20" i="6" l="1"/>
  <c r="AH21" i="6"/>
  <c r="AH17" i="6"/>
  <c r="AI12" i="6" l="1"/>
  <c r="AI13" i="6" l="1"/>
  <c r="AI14" i="6"/>
  <c r="AI15" i="6" l="1"/>
  <c r="AI16" i="6" s="1"/>
  <c r="AI18" i="6" s="1"/>
  <c r="AI19" i="6" s="1"/>
  <c r="AI17" i="6" l="1"/>
  <c r="AI20" i="6"/>
  <c r="AI21" i="6"/>
  <c r="AJ12" i="6" l="1"/>
  <c r="AJ13" i="6" l="1"/>
  <c r="AJ14" i="6"/>
  <c r="AJ15" i="6" l="1"/>
  <c r="AJ16" i="6" s="1"/>
  <c r="AJ18" i="6" s="1"/>
  <c r="AJ19" i="6" s="1"/>
  <c r="AJ17" i="6" l="1"/>
  <c r="AJ21" i="6"/>
  <c r="AJ20" i="6"/>
  <c r="AK12" i="6" s="1"/>
  <c r="AK13" i="6" l="1"/>
  <c r="AK14" i="6"/>
  <c r="AK15" i="6" l="1"/>
  <c r="AK16" i="6" s="1"/>
  <c r="AK18" i="6" s="1"/>
  <c r="AK19" i="6" s="1"/>
  <c r="AK20" i="6" l="1"/>
  <c r="AK21" i="6"/>
  <c r="AK17" i="6"/>
  <c r="AL12" i="6" l="1"/>
  <c r="AL14" i="6" l="1"/>
  <c r="AL13" i="6"/>
  <c r="AL15" i="6" l="1"/>
  <c r="AL16" i="6" s="1"/>
  <c r="AL18" i="6" s="1"/>
  <c r="AL19" i="6" s="1"/>
  <c r="AL21" i="6" l="1"/>
  <c r="AL20" i="6"/>
  <c r="AL17" i="6"/>
  <c r="AM12" i="6" l="1"/>
  <c r="AM13" i="6" s="1"/>
  <c r="AM14" i="6" l="1"/>
  <c r="AM15" i="6" s="1"/>
  <c r="AM16" i="6" s="1"/>
  <c r="AM18" i="6" s="1"/>
  <c r="AM19" i="6" s="1"/>
  <c r="AM17" i="6" l="1"/>
  <c r="AM20" i="6"/>
  <c r="AM21" i="6"/>
  <c r="AN12" i="6" l="1"/>
  <c r="AN13" i="6" l="1"/>
  <c r="AN14" i="6"/>
  <c r="AN15" i="6" l="1"/>
  <c r="AN16" i="6" s="1"/>
  <c r="AN18" i="6" s="1"/>
  <c r="AN19" i="6" s="1"/>
  <c r="AN17" i="6" l="1"/>
  <c r="AN20" i="6"/>
  <c r="AN21" i="6"/>
</calcChain>
</file>

<file path=xl/comments1.xml><?xml version="1.0" encoding="utf-8"?>
<comments xmlns="http://schemas.openxmlformats.org/spreadsheetml/2006/main">
  <authors>
    <author>ous11534</author>
  </authors>
  <commentList>
    <comment ref="F2" authorId="0">
      <text>
        <r>
          <rPr>
            <sz val="10"/>
            <color indexed="81"/>
            <rFont val="ＭＳ 明朝"/>
            <family val="1"/>
            <charset val="128"/>
          </rPr>
          <t>地表面の工種別基礎流出係数を入力。
標準は平均値（小数第３位四捨五入）を採用。</t>
        </r>
      </text>
    </comment>
    <comment ref="M12" authorId="0">
      <text>
        <r>
          <rPr>
            <sz val="10"/>
            <color indexed="81"/>
            <rFont val="ＭＳ 明朝"/>
            <family val="1"/>
            <charset val="128"/>
          </rPr>
          <t>仮定流量Q'と計画雨水量Q</t>
        </r>
        <r>
          <rPr>
            <vertAlign val="subscript"/>
            <sz val="10"/>
            <color indexed="81"/>
            <rFont val="ＭＳ 明朝"/>
            <family val="1"/>
            <charset val="128"/>
          </rPr>
          <t>2</t>
        </r>
        <r>
          <rPr>
            <sz val="10"/>
            <color indexed="81"/>
            <rFont val="ＭＳ 明朝"/>
            <family val="1"/>
            <charset val="128"/>
          </rPr>
          <t>が均衡する仮定水深H'を自動計算。（枠外計算）
仮定流量Q'と計画雨水量Q</t>
        </r>
        <r>
          <rPr>
            <vertAlign val="subscript"/>
            <sz val="10"/>
            <color indexed="81"/>
            <rFont val="ＭＳ 明朝"/>
            <family val="1"/>
            <charset val="128"/>
          </rPr>
          <t>2</t>
        </r>
        <r>
          <rPr>
            <sz val="10"/>
            <color indexed="81"/>
            <rFont val="ＭＳ 明朝"/>
            <family val="1"/>
            <charset val="128"/>
          </rPr>
          <t>が等しくならない場合は、手入力すること。</t>
        </r>
      </text>
    </comment>
    <comment ref="P24" authorId="0">
      <text>
        <r>
          <rPr>
            <sz val="10"/>
            <color indexed="81"/>
            <rFont val="ＭＳ 明朝"/>
            <family val="1"/>
            <charset val="128"/>
          </rPr>
          <t>3号水路に流入する時間のうち、最大値を入力。
（対象水路のピーク流量で判定するため）
 流域⑥が3号水路に流入する時間： 7.0000分
2号水路が3号水路に流入する時間： 9.7742分
5号水路が3号水路に流入する時間：12.3831分</t>
        </r>
      </text>
    </comment>
    <comment ref="F27" authorId="0">
      <text>
        <r>
          <rPr>
            <sz val="10"/>
            <color indexed="81"/>
            <rFont val="ＭＳ 明朝"/>
            <family val="1"/>
            <charset val="128"/>
          </rPr>
          <t>3号水路に接続する水路を加算。
合計面積と平均流出係数を入力する。</t>
        </r>
      </text>
    </comment>
    <comment ref="H32" authorId="0">
      <text>
        <r>
          <rPr>
            <sz val="10"/>
            <color indexed="81"/>
            <rFont val="ＭＳ 明朝"/>
            <family val="1"/>
            <charset val="128"/>
          </rPr>
          <t>水路の寸法等を入力。
断面形状は台形、長方形、正方形は矩形とする。</t>
        </r>
      </text>
    </comment>
    <comment ref="P54" authorId="0">
      <text>
        <r>
          <rPr>
            <sz val="10"/>
            <color indexed="81"/>
            <rFont val="ＭＳ 明朝"/>
            <family val="1"/>
            <charset val="128"/>
          </rPr>
          <t>雨水が水路に流入するまでの時間。
人口集中地区は５分。
都市計画区域は７分。
上記以外の区域は10分。</t>
        </r>
      </text>
    </comment>
    <comment ref="P66" authorId="0">
      <text>
        <r>
          <rPr>
            <sz val="10"/>
            <color indexed="81"/>
            <rFont val="ＭＳ 明朝"/>
            <family val="1"/>
            <charset val="128"/>
          </rPr>
          <t>平均流速V'より自動計算。</t>
        </r>
      </text>
    </comment>
    <comment ref="P82" authorId="0">
      <text>
        <r>
          <rPr>
            <sz val="10"/>
            <color indexed="81"/>
            <rFont val="ＭＳ 明朝"/>
            <family val="1"/>
            <charset val="128"/>
          </rPr>
          <t>仮定水深H'の収束値により決定した仮定流速V'を自動計算。</t>
        </r>
      </text>
    </comment>
    <comment ref="F107" authorId="0">
      <text>
        <r>
          <rPr>
            <sz val="10"/>
            <color indexed="81"/>
            <rFont val="ＭＳ 明朝"/>
            <family val="1"/>
            <charset val="128"/>
          </rPr>
          <t>上流域から流入する面積と流出係数を加算。
流出係数は用途地域別平均流出係数を採用。</t>
        </r>
      </text>
    </comment>
  </commentList>
</comments>
</file>

<file path=xl/sharedStrings.xml><?xml version="1.0" encoding="utf-8"?>
<sst xmlns="http://schemas.openxmlformats.org/spreadsheetml/2006/main" count="1366" uniqueCount="100">
  <si>
    <t>流域記号</t>
    <rPh sb="0" eb="2">
      <t>リュウイキ</t>
    </rPh>
    <rPh sb="2" eb="4">
      <t>キゴウ</t>
    </rPh>
    <phoneticPr fontId="1"/>
  </si>
  <si>
    <t>種別</t>
    <rPh sb="0" eb="2">
      <t>シュベツ</t>
    </rPh>
    <phoneticPr fontId="1"/>
  </si>
  <si>
    <t>水路番号</t>
    <rPh sb="0" eb="2">
      <t>スイロ</t>
    </rPh>
    <phoneticPr fontId="1"/>
  </si>
  <si>
    <t>流域面積
(㎡)</t>
    <phoneticPr fontId="1"/>
  </si>
  <si>
    <t>判定</t>
    <rPh sb="0" eb="2">
      <t>ハンテイ</t>
    </rPh>
    <phoneticPr fontId="1"/>
  </si>
  <si>
    <t>接続先</t>
    <rPh sb="0" eb="2">
      <t>セツゾク</t>
    </rPh>
    <rPh sb="2" eb="3">
      <t>サキ</t>
    </rPh>
    <phoneticPr fontId="1"/>
  </si>
  <si>
    <t>処理面積計</t>
    <rPh sb="0" eb="2">
      <t>ショリ</t>
    </rPh>
    <rPh sb="2" eb="4">
      <t>メンセキ</t>
    </rPh>
    <rPh sb="4" eb="5">
      <t>ケイ</t>
    </rPh>
    <phoneticPr fontId="1"/>
  </si>
  <si>
    <t>流入面積計</t>
    <rPh sb="0" eb="2">
      <t>リュウニュウ</t>
    </rPh>
    <rPh sb="2" eb="4">
      <t>メンセキ</t>
    </rPh>
    <rPh sb="4" eb="5">
      <t>ケイ</t>
    </rPh>
    <phoneticPr fontId="1"/>
  </si>
  <si>
    <t>総計</t>
    <rPh sb="0" eb="2">
      <t>ソウケイ</t>
    </rPh>
    <phoneticPr fontId="1"/>
  </si>
  <si>
    <t>上流域</t>
    <rPh sb="0" eb="3">
      <t>ジョウリュウイキ</t>
    </rPh>
    <phoneticPr fontId="1"/>
  </si>
  <si>
    <t>②-1</t>
    <phoneticPr fontId="1"/>
  </si>
  <si>
    <t>矩形</t>
    <rPh sb="0" eb="2">
      <t>クケイ</t>
    </rPh>
    <phoneticPr fontId="1"/>
  </si>
  <si>
    <t>円形</t>
    <rPh sb="0" eb="2">
      <t>エンケイ</t>
    </rPh>
    <phoneticPr fontId="1"/>
  </si>
  <si>
    <t>流出係数C</t>
    <rPh sb="0" eb="2">
      <t>リュウシュツ</t>
    </rPh>
    <rPh sb="2" eb="4">
      <t>ケイスウ</t>
    </rPh>
    <phoneticPr fontId="1"/>
  </si>
  <si>
    <t>流域面積a
(ha)</t>
    <phoneticPr fontId="1"/>
  </si>
  <si>
    <t>仮定流量Q'
（㎥/sec）</t>
    <rPh sb="0" eb="2">
      <t>カテイ</t>
    </rPh>
    <rPh sb="2" eb="4">
      <t>リュウリョウ</t>
    </rPh>
    <phoneticPr fontId="1"/>
  </si>
  <si>
    <t>種別</t>
    <rPh sb="0" eb="2">
      <t>シュベツ</t>
    </rPh>
    <phoneticPr fontId="1"/>
  </si>
  <si>
    <t>断面形状</t>
    <rPh sb="0" eb="2">
      <t>ダンメン</t>
    </rPh>
    <rPh sb="2" eb="4">
      <t>ケイジョウ</t>
    </rPh>
    <phoneticPr fontId="1"/>
  </si>
  <si>
    <t>延長L(ｍ)</t>
    <phoneticPr fontId="1"/>
  </si>
  <si>
    <t>勾配i(％)</t>
    <phoneticPr fontId="1"/>
  </si>
  <si>
    <t>粗度係数n</t>
    <phoneticPr fontId="1"/>
  </si>
  <si>
    <t>高さh(ｍ)</t>
    <phoneticPr fontId="1"/>
  </si>
  <si>
    <t>管径D(ｍ)</t>
    <phoneticPr fontId="1"/>
  </si>
  <si>
    <t>８割水深H(ｍ)</t>
    <phoneticPr fontId="1"/>
  </si>
  <si>
    <t>潤辺P(ｍ)</t>
    <phoneticPr fontId="1"/>
  </si>
  <si>
    <t>径深R(ｍ)</t>
    <phoneticPr fontId="1"/>
  </si>
  <si>
    <t>流速V(ｍ/sec)</t>
    <phoneticPr fontId="1"/>
  </si>
  <si>
    <t>流入時間t₁(min)</t>
    <phoneticPr fontId="1"/>
  </si>
  <si>
    <t>流下時間t₂(min)</t>
    <phoneticPr fontId="1"/>
  </si>
  <si>
    <t>流達時間t(min)</t>
    <phoneticPr fontId="1"/>
  </si>
  <si>
    <t>降雨強度I(mm/hr)</t>
    <phoneticPr fontId="1"/>
  </si>
  <si>
    <t>仮定水深H'(ｍ)</t>
    <phoneticPr fontId="1"/>
  </si>
  <si>
    <t>断面積A(㎡)</t>
    <phoneticPr fontId="1"/>
  </si>
  <si>
    <t>仮定断面積A'(㎡)</t>
    <phoneticPr fontId="1"/>
  </si>
  <si>
    <t>仮定潤辺P'(ｍ)</t>
    <phoneticPr fontId="1"/>
  </si>
  <si>
    <t>仮定径深R'(ｍ)</t>
    <phoneticPr fontId="1"/>
  </si>
  <si>
    <t>仮定流速V'(㎡/sec)</t>
    <phoneticPr fontId="1"/>
  </si>
  <si>
    <t>諸元</t>
    <rPh sb="0" eb="2">
      <t>ショゲン</t>
    </rPh>
    <phoneticPr fontId="1"/>
  </si>
  <si>
    <t>仮定水深の検討</t>
    <rPh sb="0" eb="2">
      <t>カテイ</t>
    </rPh>
    <rPh sb="2" eb="4">
      <t>スイシン</t>
    </rPh>
    <rPh sb="5" eb="7">
      <t>ケントウ</t>
    </rPh>
    <phoneticPr fontId="1"/>
  </si>
  <si>
    <t>計画雨水量の算定</t>
    <rPh sb="0" eb="2">
      <t>ケイカク</t>
    </rPh>
    <rPh sb="2" eb="4">
      <t>ウスイ</t>
    </rPh>
    <rPh sb="4" eb="5">
      <t>リョウ</t>
    </rPh>
    <rPh sb="6" eb="8">
      <t>サンテイ</t>
    </rPh>
    <phoneticPr fontId="1"/>
  </si>
  <si>
    <t>法勾配m</t>
    <rPh sb="0" eb="1">
      <t>ノリ</t>
    </rPh>
    <rPh sb="1" eb="3">
      <t>コウバイ</t>
    </rPh>
    <phoneticPr fontId="1"/>
  </si>
  <si>
    <t>H'</t>
    <phoneticPr fontId="1"/>
  </si>
  <si>
    <t>P'</t>
    <phoneticPr fontId="1"/>
  </si>
  <si>
    <t>A'</t>
    <phoneticPr fontId="1"/>
  </si>
  <si>
    <t>R'</t>
    <phoneticPr fontId="1"/>
  </si>
  <si>
    <t>V'</t>
    <phoneticPr fontId="1"/>
  </si>
  <si>
    <t>Q'</t>
    <phoneticPr fontId="1"/>
  </si>
  <si>
    <r>
      <t>t</t>
    </r>
    <r>
      <rPr>
        <vertAlign val="subscript"/>
        <sz val="10"/>
        <rFont val="ＭＳ ゴシック"/>
        <family val="3"/>
        <charset val="128"/>
      </rPr>
      <t>2</t>
    </r>
    <phoneticPr fontId="1"/>
  </si>
  <si>
    <t>Q2</t>
    <phoneticPr fontId="1"/>
  </si>
  <si>
    <r>
      <t>f</t>
    </r>
    <r>
      <rPr>
        <vertAlign val="subscript"/>
        <sz val="10"/>
        <rFont val="ＭＳ ゴシック"/>
        <family val="3"/>
        <charset val="128"/>
      </rPr>
      <t>(H)</t>
    </r>
    <phoneticPr fontId="1"/>
  </si>
  <si>
    <r>
      <t>f'</t>
    </r>
    <r>
      <rPr>
        <vertAlign val="subscript"/>
        <sz val="10"/>
        <rFont val="ＭＳ ゴシック"/>
        <family val="3"/>
        <charset val="128"/>
      </rPr>
      <t>(H)</t>
    </r>
    <phoneticPr fontId="1"/>
  </si>
  <si>
    <t>試算1</t>
    <rPh sb="0" eb="2">
      <t>シサン</t>
    </rPh>
    <phoneticPr fontId="1"/>
  </si>
  <si>
    <t>②-2</t>
    <phoneticPr fontId="1"/>
  </si>
  <si>
    <t>U300*400</t>
    <phoneticPr fontId="1"/>
  </si>
  <si>
    <t>⑦-1</t>
    <phoneticPr fontId="1"/>
  </si>
  <si>
    <t>⑦-2</t>
    <phoneticPr fontId="1"/>
  </si>
  <si>
    <t>⑦-3</t>
    <phoneticPr fontId="1"/>
  </si>
  <si>
    <t>U300*400</t>
    <phoneticPr fontId="1"/>
  </si>
  <si>
    <t>⑥-1</t>
    <phoneticPr fontId="1"/>
  </si>
  <si>
    <t>⑥-2</t>
    <phoneticPr fontId="1"/>
  </si>
  <si>
    <t>CSBφ600</t>
    <phoneticPr fontId="1"/>
  </si>
  <si>
    <t>⑤-1</t>
    <phoneticPr fontId="1"/>
  </si>
  <si>
    <t>⑤-2</t>
    <phoneticPr fontId="1"/>
  </si>
  <si>
    <t>⑧-1</t>
    <phoneticPr fontId="1"/>
  </si>
  <si>
    <t>⑧-2</t>
    <phoneticPr fontId="1"/>
  </si>
  <si>
    <t>⑧-3</t>
    <phoneticPr fontId="1"/>
  </si>
  <si>
    <t>③-1</t>
    <phoneticPr fontId="1"/>
  </si>
  <si>
    <t>③-2</t>
    <phoneticPr fontId="1"/>
  </si>
  <si>
    <t>⑪-1</t>
    <phoneticPr fontId="1"/>
  </si>
  <si>
    <t>⑪-2</t>
    <phoneticPr fontId="1"/>
  </si>
  <si>
    <t>⑨-1</t>
    <phoneticPr fontId="1"/>
  </si>
  <si>
    <t>⑨-2</t>
    <phoneticPr fontId="1"/>
  </si>
  <si>
    <t>⑩-1</t>
    <phoneticPr fontId="1"/>
  </si>
  <si>
    <t>⑩-2</t>
    <phoneticPr fontId="1"/>
  </si>
  <si>
    <t>④-1</t>
    <phoneticPr fontId="1"/>
  </si>
  <si>
    <t>④-2</t>
    <phoneticPr fontId="1"/>
  </si>
  <si>
    <t>①-1</t>
    <phoneticPr fontId="1"/>
  </si>
  <si>
    <t>①-2</t>
    <phoneticPr fontId="1"/>
  </si>
  <si>
    <t>VS500*500</t>
    <phoneticPr fontId="1"/>
  </si>
  <si>
    <t>VS300*500</t>
    <phoneticPr fontId="1"/>
  </si>
  <si>
    <t>U300*500</t>
    <phoneticPr fontId="1"/>
  </si>
  <si>
    <t>2</t>
    <phoneticPr fontId="1"/>
  </si>
  <si>
    <t>5</t>
    <phoneticPr fontId="1"/>
  </si>
  <si>
    <t>3</t>
    <phoneticPr fontId="1"/>
  </si>
  <si>
    <t>8</t>
    <phoneticPr fontId="1"/>
  </si>
  <si>
    <t>6</t>
    <phoneticPr fontId="1"/>
  </si>
  <si>
    <t>7</t>
    <phoneticPr fontId="1"/>
  </si>
  <si>
    <t>4</t>
    <phoneticPr fontId="1"/>
  </si>
  <si>
    <t>10</t>
    <phoneticPr fontId="1"/>
  </si>
  <si>
    <t>1</t>
    <phoneticPr fontId="1"/>
  </si>
  <si>
    <t>11</t>
    <phoneticPr fontId="1"/>
  </si>
  <si>
    <t>VS500*1000</t>
    <phoneticPr fontId="1"/>
  </si>
  <si>
    <t>区域外</t>
    <rPh sb="0" eb="2">
      <t>クイキ</t>
    </rPh>
    <rPh sb="2" eb="3">
      <t>ガイ</t>
    </rPh>
    <phoneticPr fontId="1"/>
  </si>
  <si>
    <r>
      <t>上幅b</t>
    </r>
    <r>
      <rPr>
        <vertAlign val="subscript"/>
        <sz val="10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>(ｍ)</t>
    </r>
    <phoneticPr fontId="1"/>
  </si>
  <si>
    <r>
      <t>下幅b</t>
    </r>
    <r>
      <rPr>
        <vertAlign val="sub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(ｍ)</t>
    </r>
    <phoneticPr fontId="1"/>
  </si>
  <si>
    <r>
      <t>流下能力Q</t>
    </r>
    <r>
      <rPr>
        <vertAlign val="subscript"/>
        <sz val="10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 xml:space="preserve">
(㎥/sec)</t>
    </r>
    <rPh sb="0" eb="1">
      <t>リュウ</t>
    </rPh>
    <rPh sb="1" eb="2">
      <t>カ</t>
    </rPh>
    <rPh sb="2" eb="4">
      <t>ノウリョク</t>
    </rPh>
    <phoneticPr fontId="1"/>
  </si>
  <si>
    <r>
      <t>計画雨水量Q</t>
    </r>
    <r>
      <rPr>
        <vertAlign val="sub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 xml:space="preserve">
(㎥/sec)</t>
    </r>
    <rPh sb="0" eb="2">
      <t>ケイカク</t>
    </rPh>
    <rPh sb="2" eb="4">
      <t>ウスイ</t>
    </rPh>
    <rPh sb="4" eb="5">
      <t>リョウ</t>
    </rPh>
    <phoneticPr fontId="1"/>
  </si>
  <si>
    <r>
      <t>上幅b</t>
    </r>
    <r>
      <rPr>
        <vertAlign val="subscript"/>
        <sz val="10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>(ｍ)</t>
    </r>
    <phoneticPr fontId="1"/>
  </si>
  <si>
    <r>
      <t>下幅b</t>
    </r>
    <r>
      <rPr>
        <vertAlign val="sub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(ｍ)</t>
    </r>
    <phoneticPr fontId="1"/>
  </si>
  <si>
    <t>平均流速V'</t>
    <rPh sb="0" eb="2">
      <t>ヘイキン</t>
    </rPh>
    <rPh sb="2" eb="4">
      <t>リュウソク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</si>
</sst>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#,##0.000000_ "/>
    <numFmt numFmtId="178" formatCode="#,##0.000_ "/>
    <numFmt numFmtId="179" formatCode="#,##0.0000_ "/>
    <numFmt numFmtId="180" formatCode="0.0000%"/>
    <numFmt numFmtId="181" formatCode="#,##0.00000_ "/>
  </numFmts>
  <fonts count="6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vertAlign val="sub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81"/>
      <name val="ＭＳ 明朝"/>
      <family val="1"/>
      <charset val="128"/>
    </font>
    <font>
      <vertAlign val="subscript"/>
      <sz val="10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8" fontId="0" fillId="2" borderId="2" xfId="0" applyNumberFormat="1" applyFill="1" applyBorder="1">
      <alignment vertical="center"/>
    </xf>
    <xf numFmtId="178" fontId="0" fillId="2" borderId="3" xfId="0" applyNumberFormat="1" applyFill="1" applyBorder="1">
      <alignment vertical="center"/>
    </xf>
    <xf numFmtId="178" fontId="0" fillId="2" borderId="1" xfId="0" applyNumberFormat="1" applyFill="1" applyBorder="1" applyAlignment="1">
      <alignment vertical="center"/>
    </xf>
    <xf numFmtId="177" fontId="0" fillId="2" borderId="0" xfId="0" applyNumberFormat="1" applyFill="1">
      <alignment vertical="center"/>
    </xf>
    <xf numFmtId="49" fontId="0" fillId="2" borderId="6" xfId="0" applyNumberFormat="1" applyFill="1" applyBorder="1" applyAlignment="1">
      <alignment vertical="center"/>
    </xf>
    <xf numFmtId="17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vertical="center"/>
    </xf>
    <xf numFmtId="176" fontId="0" fillId="0" borderId="19" xfId="0" applyNumberFormat="1" applyFill="1" applyBorder="1">
      <alignment vertical="center"/>
    </xf>
    <xf numFmtId="176" fontId="0" fillId="0" borderId="19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9" fontId="0" fillId="0" borderId="14" xfId="0" applyNumberFormat="1" applyFill="1" applyBorder="1" applyAlignment="1">
      <alignment vertical="center"/>
    </xf>
    <xf numFmtId="179" fontId="0" fillId="0" borderId="23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0" fillId="0" borderId="23" xfId="0" applyNumberFormat="1" applyFill="1" applyBorder="1" applyAlignment="1">
      <alignment vertical="center"/>
    </xf>
    <xf numFmtId="179" fontId="0" fillId="0" borderId="24" xfId="0" applyNumberFormat="1" applyFill="1" applyBorder="1" applyAlignment="1">
      <alignment vertical="center"/>
    </xf>
    <xf numFmtId="176" fontId="0" fillId="2" borderId="25" xfId="0" applyNumberFormat="1" applyFill="1" applyBorder="1">
      <alignment vertical="center"/>
    </xf>
    <xf numFmtId="179" fontId="0" fillId="2" borderId="0" xfId="0" applyNumberFormat="1" applyFill="1">
      <alignment vertical="center"/>
    </xf>
    <xf numFmtId="181" fontId="0" fillId="0" borderId="0" xfId="0" applyNumberFormat="1">
      <alignment vertical="center"/>
    </xf>
    <xf numFmtId="181" fontId="0" fillId="0" borderId="0" xfId="0" applyNumberFormat="1" applyFill="1" applyAlignment="1">
      <alignment horizontal="center" vertical="center"/>
    </xf>
    <xf numFmtId="176" fontId="0" fillId="0" borderId="19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0" fontId="0" fillId="0" borderId="2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81" fontId="0" fillId="0" borderId="3" xfId="0" applyNumberFormat="1" applyBorder="1">
      <alignment vertical="center"/>
    </xf>
    <xf numFmtId="0" fontId="3" fillId="0" borderId="3" xfId="0" applyFont="1" applyBorder="1">
      <alignment vertical="center"/>
    </xf>
    <xf numFmtId="181" fontId="3" fillId="0" borderId="3" xfId="0" applyNumberFormat="1" applyFont="1" applyBorder="1">
      <alignment vertical="center"/>
    </xf>
    <xf numFmtId="0" fontId="0" fillId="0" borderId="28" xfId="0" applyBorder="1">
      <alignment vertical="center"/>
    </xf>
    <xf numFmtId="181" fontId="0" fillId="0" borderId="28" xfId="0" applyNumberFormat="1" applyBorder="1">
      <alignment vertical="center"/>
    </xf>
    <xf numFmtId="180" fontId="0" fillId="0" borderId="23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2" borderId="14" xfId="0" applyNumberFormat="1" applyFill="1" applyBorder="1" applyAlignment="1">
      <alignment vertical="center"/>
    </xf>
    <xf numFmtId="179" fontId="0" fillId="2" borderId="15" xfId="0" applyNumberFormat="1" applyFill="1" applyBorder="1" applyAlignment="1">
      <alignment vertical="center"/>
    </xf>
    <xf numFmtId="179" fontId="0" fillId="2" borderId="16" xfId="0" applyNumberForma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9" fontId="0" fillId="2" borderId="12" xfId="0" applyNumberFormat="1" applyFill="1" applyBorder="1" applyAlignment="1">
      <alignment vertical="center"/>
    </xf>
    <xf numFmtId="179" fontId="0" fillId="2" borderId="20" xfId="0" applyNumberFormat="1" applyFill="1" applyBorder="1" applyAlignment="1">
      <alignment vertical="center"/>
    </xf>
    <xf numFmtId="179" fontId="0" fillId="2" borderId="22" xfId="0" applyNumberFormat="1" applyFill="1" applyBorder="1" applyAlignment="1">
      <alignment vertical="center"/>
    </xf>
    <xf numFmtId="176" fontId="0" fillId="2" borderId="17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181" fontId="0" fillId="2" borderId="18" xfId="0" applyNumberFormat="1" applyFill="1" applyBorder="1" applyAlignment="1">
      <alignment vertical="center"/>
    </xf>
    <xf numFmtId="181" fontId="0" fillId="2" borderId="20" xfId="0" applyNumberFormat="1" applyFill="1" applyBorder="1" applyAlignment="1">
      <alignment vertical="center"/>
    </xf>
    <xf numFmtId="181" fontId="0" fillId="2" borderId="26" xfId="0" applyNumberFormat="1" applyFill="1" applyBorder="1" applyAlignment="1">
      <alignment vertical="center"/>
    </xf>
    <xf numFmtId="181" fontId="0" fillId="2" borderId="27" xfId="0" applyNumberFormat="1" applyFill="1" applyBorder="1" applyAlignment="1">
      <alignment vertical="center"/>
    </xf>
    <xf numFmtId="176" fontId="0" fillId="2" borderId="21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 wrapText="1"/>
    </xf>
    <xf numFmtId="176" fontId="0" fillId="0" borderId="19" xfId="0" applyNumberFormat="1" applyFill="1" applyBorder="1" applyAlignment="1">
      <alignment vertical="center"/>
    </xf>
    <xf numFmtId="179" fontId="0" fillId="0" borderId="2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9" fontId="0" fillId="2" borderId="18" xfId="0" applyNumberFormat="1" applyFill="1" applyBorder="1" applyAlignment="1">
      <alignment vertical="center"/>
    </xf>
    <xf numFmtId="181" fontId="0" fillId="2" borderId="22" xfId="0" applyNumberFormat="1" applyFill="1" applyBorder="1" applyAlignment="1">
      <alignment vertical="center"/>
    </xf>
    <xf numFmtId="181" fontId="0" fillId="2" borderId="29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106</xdr:row>
      <xdr:rowOff>19050</xdr:rowOff>
    </xdr:from>
    <xdr:to>
      <xdr:col>6</xdr:col>
      <xdr:colOff>9525</xdr:colOff>
      <xdr:row>107</xdr:row>
      <xdr:rowOff>0</xdr:rowOff>
    </xdr:to>
    <xdr:sp macro="" textlink="">
      <xdr:nvSpPr>
        <xdr:cNvPr id="16" name="Rectangle 7"/>
        <xdr:cNvSpPr>
          <a:spLocks noChangeArrowheads="1"/>
        </xdr:cNvSpPr>
      </xdr:nvSpPr>
      <xdr:spPr bwMode="auto">
        <a:xfrm>
          <a:off x="1428750" y="19383375"/>
          <a:ext cx="3343275" cy="1619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</xdr:colOff>
      <xdr:row>1</xdr:row>
      <xdr:rowOff>0</xdr:rowOff>
    </xdr:from>
    <xdr:to>
      <xdr:col>6</xdr:col>
      <xdr:colOff>9526</xdr:colOff>
      <xdr:row>5</xdr:row>
      <xdr:rowOff>0</xdr:rowOff>
    </xdr:to>
    <xdr:sp macro="" textlink="">
      <xdr:nvSpPr>
        <xdr:cNvPr id="20" name="Rectangle 5"/>
        <xdr:cNvSpPr>
          <a:spLocks noChangeArrowheads="1"/>
        </xdr:cNvSpPr>
      </xdr:nvSpPr>
      <xdr:spPr bwMode="auto">
        <a:xfrm>
          <a:off x="4048126" y="361950"/>
          <a:ext cx="723900" cy="72390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6</xdr:col>
      <xdr:colOff>19050</xdr:colOff>
      <xdr:row>28</xdr:row>
      <xdr:rowOff>9525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1428750" y="4886325"/>
          <a:ext cx="3352800" cy="37147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704850</xdr:colOff>
      <xdr:row>20</xdr:row>
      <xdr:rowOff>0</xdr:rowOff>
    </xdr:from>
    <xdr:to>
      <xdr:col>6</xdr:col>
      <xdr:colOff>9525</xdr:colOff>
      <xdr:row>21</xdr:row>
      <xdr:rowOff>0</xdr:rowOff>
    </xdr:to>
    <xdr:sp macro="" textlink="">
      <xdr:nvSpPr>
        <xdr:cNvPr id="22" name="Rectangle 5"/>
        <xdr:cNvSpPr>
          <a:spLocks noChangeArrowheads="1"/>
        </xdr:cNvSpPr>
      </xdr:nvSpPr>
      <xdr:spPr bwMode="auto">
        <a:xfrm>
          <a:off x="1419225" y="3800475"/>
          <a:ext cx="3352800" cy="18097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333375</xdr:colOff>
      <xdr:row>21</xdr:row>
      <xdr:rowOff>85725</xdr:rowOff>
    </xdr:from>
    <xdr:to>
      <xdr:col>2</xdr:col>
      <xdr:colOff>600075</xdr:colOff>
      <xdr:row>25</xdr:row>
      <xdr:rowOff>95250</xdr:rowOff>
    </xdr:to>
    <xdr:sp macro="" textlink="">
      <xdr:nvSpPr>
        <xdr:cNvPr id="23" name="下矢印 22"/>
        <xdr:cNvSpPr/>
      </xdr:nvSpPr>
      <xdr:spPr>
        <a:xfrm>
          <a:off x="1762125" y="4067175"/>
          <a:ext cx="266700" cy="73342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1428749</xdr:colOff>
      <xdr:row>23</xdr:row>
      <xdr:rowOff>9525</xdr:rowOff>
    </xdr:from>
    <xdr:to>
      <xdr:col>16</xdr:col>
      <xdr:colOff>9524</xdr:colOff>
      <xdr:row>25</xdr:row>
      <xdr:rowOff>0</xdr:rowOff>
    </xdr:to>
    <xdr:sp macro="" textlink="">
      <xdr:nvSpPr>
        <xdr:cNvPr id="24" name="Rectangle 5"/>
        <xdr:cNvSpPr>
          <a:spLocks noChangeArrowheads="1"/>
        </xdr:cNvSpPr>
      </xdr:nvSpPr>
      <xdr:spPr bwMode="auto">
        <a:xfrm>
          <a:off x="15239999" y="4352925"/>
          <a:ext cx="962025" cy="3524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1419224</xdr:colOff>
      <xdr:row>17</xdr:row>
      <xdr:rowOff>9525</xdr:rowOff>
    </xdr:from>
    <xdr:to>
      <xdr:col>15</xdr:col>
      <xdr:colOff>952499</xdr:colOff>
      <xdr:row>19</xdr:row>
      <xdr:rowOff>0</xdr:rowOff>
    </xdr:to>
    <xdr:sp macro="" textlink="">
      <xdr:nvSpPr>
        <xdr:cNvPr id="25" name="Rectangle 5"/>
        <xdr:cNvSpPr>
          <a:spLocks noChangeArrowheads="1"/>
        </xdr:cNvSpPr>
      </xdr:nvSpPr>
      <xdr:spPr bwMode="auto">
        <a:xfrm>
          <a:off x="15230474" y="3267075"/>
          <a:ext cx="962025" cy="3524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1428749</xdr:colOff>
      <xdr:row>47</xdr:row>
      <xdr:rowOff>9525</xdr:rowOff>
    </xdr:from>
    <xdr:to>
      <xdr:col>16</xdr:col>
      <xdr:colOff>9524</xdr:colOff>
      <xdr:row>49</xdr:row>
      <xdr:rowOff>0</xdr:rowOff>
    </xdr:to>
    <xdr:sp macro="" textlink="">
      <xdr:nvSpPr>
        <xdr:cNvPr id="26" name="Rectangle 5"/>
        <xdr:cNvSpPr>
          <a:spLocks noChangeArrowheads="1"/>
        </xdr:cNvSpPr>
      </xdr:nvSpPr>
      <xdr:spPr bwMode="auto">
        <a:xfrm>
          <a:off x="15239999" y="8696325"/>
          <a:ext cx="962025" cy="3524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25</xdr:row>
      <xdr:rowOff>57150</xdr:rowOff>
    </xdr:from>
    <xdr:to>
      <xdr:col>15</xdr:col>
      <xdr:colOff>285750</xdr:colOff>
      <xdr:row>46</xdr:row>
      <xdr:rowOff>114299</xdr:rowOff>
    </xdr:to>
    <xdr:sp macro="" textlink="">
      <xdr:nvSpPr>
        <xdr:cNvPr id="27" name="下矢印 26"/>
        <xdr:cNvSpPr/>
      </xdr:nvSpPr>
      <xdr:spPr>
        <a:xfrm flipV="1">
          <a:off x="15259050" y="4762500"/>
          <a:ext cx="266700" cy="385762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19</xdr:row>
      <xdr:rowOff>66676</xdr:rowOff>
    </xdr:from>
    <xdr:to>
      <xdr:col>15</xdr:col>
      <xdr:colOff>295275</xdr:colOff>
      <xdr:row>22</xdr:row>
      <xdr:rowOff>123825</xdr:rowOff>
    </xdr:to>
    <xdr:sp macro="" textlink="">
      <xdr:nvSpPr>
        <xdr:cNvPr id="28" name="下矢印 27"/>
        <xdr:cNvSpPr/>
      </xdr:nvSpPr>
      <xdr:spPr>
        <a:xfrm>
          <a:off x="15268575" y="3686176"/>
          <a:ext cx="266700" cy="60007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6</xdr:col>
      <xdr:colOff>19050</xdr:colOff>
      <xdr:row>51</xdr:row>
      <xdr:rowOff>0</xdr:rowOff>
    </xdr:to>
    <xdr:sp macro="" textlink="">
      <xdr:nvSpPr>
        <xdr:cNvPr id="29" name="Rectangle 5"/>
        <xdr:cNvSpPr>
          <a:spLocks noChangeArrowheads="1"/>
        </xdr:cNvSpPr>
      </xdr:nvSpPr>
      <xdr:spPr bwMode="auto">
        <a:xfrm>
          <a:off x="1428750" y="9229725"/>
          <a:ext cx="3352800" cy="18097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314325</xdr:colOff>
      <xdr:row>28</xdr:row>
      <xdr:rowOff>76199</xdr:rowOff>
    </xdr:from>
    <xdr:to>
      <xdr:col>2</xdr:col>
      <xdr:colOff>581025</xdr:colOff>
      <xdr:row>49</xdr:row>
      <xdr:rowOff>85724</xdr:rowOff>
    </xdr:to>
    <xdr:sp macro="" textlink="">
      <xdr:nvSpPr>
        <xdr:cNvPr id="30" name="下矢印 29"/>
        <xdr:cNvSpPr/>
      </xdr:nvSpPr>
      <xdr:spPr>
        <a:xfrm flipV="1">
          <a:off x="1743075" y="5324474"/>
          <a:ext cx="266700" cy="38100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</xdr:colOff>
      <xdr:row>11</xdr:row>
      <xdr:rowOff>9468</xdr:rowOff>
    </xdr:from>
    <xdr:to>
      <xdr:col>13</xdr:col>
      <xdr:colOff>19049</xdr:colOff>
      <xdr:row>12</xdr:row>
      <xdr:rowOff>179860</xdr:rowOff>
    </xdr:to>
    <xdr:sp macro="" textlink="">
      <xdr:nvSpPr>
        <xdr:cNvPr id="31" name="Rectangle 5"/>
        <xdr:cNvSpPr>
          <a:spLocks noChangeArrowheads="1"/>
        </xdr:cNvSpPr>
      </xdr:nvSpPr>
      <xdr:spPr bwMode="auto">
        <a:xfrm>
          <a:off x="11936941" y="2168468"/>
          <a:ext cx="962025" cy="350309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1427691</xdr:colOff>
      <xdr:row>81</xdr:row>
      <xdr:rowOff>9534</xdr:rowOff>
    </xdr:from>
    <xdr:to>
      <xdr:col>16</xdr:col>
      <xdr:colOff>8466</xdr:colOff>
      <xdr:row>83</xdr:row>
      <xdr:rowOff>9</xdr:rowOff>
    </xdr:to>
    <xdr:sp macro="" textlink="">
      <xdr:nvSpPr>
        <xdr:cNvPr id="32" name="Rectangle 5"/>
        <xdr:cNvSpPr>
          <a:spLocks noChangeArrowheads="1"/>
        </xdr:cNvSpPr>
      </xdr:nvSpPr>
      <xdr:spPr bwMode="auto">
        <a:xfrm>
          <a:off x="15260108" y="14762701"/>
          <a:ext cx="962025" cy="350308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1428749</xdr:colOff>
      <xdr:row>65</xdr:row>
      <xdr:rowOff>19768</xdr:rowOff>
    </xdr:from>
    <xdr:to>
      <xdr:col>16</xdr:col>
      <xdr:colOff>9524</xdr:colOff>
      <xdr:row>67</xdr:row>
      <xdr:rowOff>10243</xdr:rowOff>
    </xdr:to>
    <xdr:sp macro="" textlink="">
      <xdr:nvSpPr>
        <xdr:cNvPr id="34" name="Rectangle 5"/>
        <xdr:cNvSpPr>
          <a:spLocks noChangeArrowheads="1"/>
        </xdr:cNvSpPr>
      </xdr:nvSpPr>
      <xdr:spPr bwMode="auto">
        <a:xfrm>
          <a:off x="15261166" y="11894268"/>
          <a:ext cx="962025" cy="350308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1428749</xdr:colOff>
      <xdr:row>53</xdr:row>
      <xdr:rowOff>9525</xdr:rowOff>
    </xdr:from>
    <xdr:to>
      <xdr:col>16</xdr:col>
      <xdr:colOff>9524</xdr:colOff>
      <xdr:row>55</xdr:row>
      <xdr:rowOff>0</xdr:rowOff>
    </xdr:to>
    <xdr:sp macro="" textlink="">
      <xdr:nvSpPr>
        <xdr:cNvPr id="35" name="Rectangle 5"/>
        <xdr:cNvSpPr>
          <a:spLocks noChangeArrowheads="1"/>
        </xdr:cNvSpPr>
      </xdr:nvSpPr>
      <xdr:spPr bwMode="auto">
        <a:xfrm>
          <a:off x="15239999" y="9782175"/>
          <a:ext cx="962025" cy="3524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9526</xdr:colOff>
      <xdr:row>31</xdr:row>
      <xdr:rowOff>9524</xdr:rowOff>
    </xdr:from>
    <xdr:to>
      <xdr:col>8</xdr:col>
      <xdr:colOff>0</xdr:colOff>
      <xdr:row>40</xdr:row>
      <xdr:rowOff>180974</xdr:rowOff>
    </xdr:to>
    <xdr:sp macro="" textlink="">
      <xdr:nvSpPr>
        <xdr:cNvPr id="36" name="Rectangle 5"/>
        <xdr:cNvSpPr>
          <a:spLocks noChangeArrowheads="1"/>
        </xdr:cNvSpPr>
      </xdr:nvSpPr>
      <xdr:spPr bwMode="auto">
        <a:xfrm>
          <a:off x="4772026" y="5800724"/>
          <a:ext cx="2371724" cy="180022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3174</xdr:colOff>
      <xdr:row>89</xdr:row>
      <xdr:rowOff>13768</xdr:rowOff>
    </xdr:from>
    <xdr:to>
      <xdr:col>13</xdr:col>
      <xdr:colOff>12699</xdr:colOff>
      <xdr:row>91</xdr:row>
      <xdr:rowOff>4243</xdr:rowOff>
    </xdr:to>
    <xdr:sp macro="" textlink="">
      <xdr:nvSpPr>
        <xdr:cNvPr id="19" name="Rectangle 5"/>
        <xdr:cNvSpPr>
          <a:spLocks noChangeArrowheads="1"/>
        </xdr:cNvSpPr>
      </xdr:nvSpPr>
      <xdr:spPr bwMode="auto">
        <a:xfrm>
          <a:off x="11930591" y="16206268"/>
          <a:ext cx="962025" cy="350308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949244</xdr:colOff>
      <xdr:row>85</xdr:row>
      <xdr:rowOff>38850</xdr:rowOff>
    </xdr:from>
    <xdr:to>
      <xdr:col>15</xdr:col>
      <xdr:colOff>7604</xdr:colOff>
      <xdr:row>86</xdr:row>
      <xdr:rowOff>125333</xdr:rowOff>
    </xdr:to>
    <xdr:sp macro="" textlink="">
      <xdr:nvSpPr>
        <xdr:cNvPr id="2" name="左右矢印 1"/>
        <xdr:cNvSpPr/>
      </xdr:nvSpPr>
      <xdr:spPr>
        <a:xfrm rot="20073201">
          <a:off x="12876661" y="15511683"/>
          <a:ext cx="2392110" cy="266400"/>
        </a:xfrm>
        <a:prstGeom prst="left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5</xdr:rowOff>
    </xdr:from>
    <xdr:to>
      <xdr:col>15</xdr:col>
      <xdr:colOff>97991</xdr:colOff>
      <xdr:row>41</xdr:row>
      <xdr:rowOff>135383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5"/>
          <a:ext cx="9241988" cy="638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211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11"/>
    </sheetView>
  </sheetViews>
  <sheetFormatPr defaultColWidth="14.28515625" defaultRowHeight="14.25" customHeight="1" x14ac:dyDescent="0.15"/>
  <cols>
    <col min="1" max="2" width="10.7109375" customWidth="1"/>
    <col min="3" max="3" width="14.28515625" style="1" customWidth="1"/>
    <col min="4" max="4" width="14.28515625" style="2" customWidth="1"/>
    <col min="5" max="5" width="10.7109375" style="14" bestFit="1" customWidth="1"/>
    <col min="6" max="6" width="10.7109375" customWidth="1"/>
    <col min="7" max="7" width="21.42578125" style="18" customWidth="1"/>
    <col min="8" max="8" width="14.28515625" style="18" customWidth="1"/>
    <col min="9" max="9" width="21.42578125" style="18" customWidth="1"/>
    <col min="10" max="10" width="14.28515625" style="18" customWidth="1"/>
    <col min="11" max="11" width="14.28515625" style="9" customWidth="1"/>
    <col min="12" max="12" width="21.42578125" style="18" customWidth="1"/>
    <col min="13" max="13" width="14.28515625" style="18" customWidth="1"/>
    <col min="14" max="14" width="14.28515625" style="9" customWidth="1"/>
    <col min="15" max="15" width="21.42578125" style="18" customWidth="1"/>
    <col min="16" max="16" width="14.28515625" style="18" customWidth="1"/>
    <col min="17" max="17" width="14.28515625" style="9" customWidth="1"/>
    <col min="18" max="18" width="10.7109375" style="10" customWidth="1"/>
    <col min="19" max="19" width="2.85546875" customWidth="1"/>
    <col min="20" max="20" width="6.42578125" bestFit="1" customWidth="1"/>
    <col min="21" max="22" width="13" bestFit="1" customWidth="1"/>
    <col min="23" max="25" width="11.7109375" bestFit="1" customWidth="1"/>
    <col min="26" max="33" width="10.7109375" bestFit="1" customWidth="1"/>
    <col min="34" max="40" width="10.7109375" style="36" bestFit="1" customWidth="1"/>
    <col min="41" max="41" width="3.7109375" style="36" bestFit="1" customWidth="1"/>
    <col min="42" max="42" width="5.7109375" style="36" bestFit="1" customWidth="1"/>
    <col min="43" max="43" width="6.7109375" style="36" bestFit="1" customWidth="1"/>
    <col min="44" max="44" width="9.7109375" style="36" bestFit="1" customWidth="1"/>
    <col min="45" max="45" width="5.7109375" bestFit="1" customWidth="1"/>
  </cols>
  <sheetData>
    <row r="1" spans="1:45" s="19" customFormat="1" ht="28.5" customHeight="1" x14ac:dyDescent="0.15">
      <c r="A1" s="21" t="s">
        <v>2</v>
      </c>
      <c r="B1" s="21" t="s">
        <v>5</v>
      </c>
      <c r="C1" s="22" t="s">
        <v>0</v>
      </c>
      <c r="D1" s="23" t="s">
        <v>3</v>
      </c>
      <c r="E1" s="24" t="s">
        <v>14</v>
      </c>
      <c r="F1" s="21" t="s">
        <v>13</v>
      </c>
      <c r="G1" s="71" t="s">
        <v>37</v>
      </c>
      <c r="H1" s="72"/>
      <c r="I1" s="72"/>
      <c r="J1" s="72"/>
      <c r="K1" s="20" t="s">
        <v>95</v>
      </c>
      <c r="L1" s="71" t="s">
        <v>38</v>
      </c>
      <c r="M1" s="72"/>
      <c r="N1" s="20" t="s">
        <v>15</v>
      </c>
      <c r="O1" s="71" t="s">
        <v>39</v>
      </c>
      <c r="P1" s="72"/>
      <c r="Q1" s="20" t="s">
        <v>96</v>
      </c>
      <c r="R1" s="21" t="s">
        <v>4</v>
      </c>
      <c r="T1" s="21"/>
      <c r="U1" s="21" t="s">
        <v>51</v>
      </c>
      <c r="V1" s="21">
        <v>2</v>
      </c>
      <c r="W1" s="21">
        <v>3</v>
      </c>
      <c r="X1" s="21">
        <v>4</v>
      </c>
      <c r="Y1" s="21">
        <v>5</v>
      </c>
      <c r="Z1" s="21">
        <v>6</v>
      </c>
      <c r="AA1" s="21">
        <v>7</v>
      </c>
      <c r="AB1" s="21">
        <v>8</v>
      </c>
      <c r="AC1" s="21">
        <v>9</v>
      </c>
      <c r="AD1" s="21">
        <v>10</v>
      </c>
      <c r="AE1" s="21">
        <v>11</v>
      </c>
      <c r="AF1" s="21">
        <v>12</v>
      </c>
      <c r="AG1" s="21">
        <v>13</v>
      </c>
      <c r="AH1" s="21">
        <v>14</v>
      </c>
      <c r="AI1" s="21">
        <v>15</v>
      </c>
      <c r="AJ1" s="21">
        <v>16</v>
      </c>
      <c r="AK1" s="21">
        <v>17</v>
      </c>
      <c r="AL1" s="21">
        <v>18</v>
      </c>
      <c r="AM1" s="21">
        <v>19</v>
      </c>
      <c r="AN1" s="21">
        <v>20</v>
      </c>
      <c r="AO1" s="37"/>
      <c r="AP1" s="37"/>
      <c r="AQ1" s="37"/>
      <c r="AR1" s="37"/>
    </row>
    <row r="2" spans="1:45" ht="14.25" customHeight="1" x14ac:dyDescent="0.15">
      <c r="A2" s="49"/>
      <c r="B2" s="49"/>
      <c r="C2" s="5"/>
      <c r="D2" s="7"/>
      <c r="E2" s="11">
        <f>ROUND(D2/10000,3)</f>
        <v>0</v>
      </c>
      <c r="F2" s="3"/>
      <c r="G2" s="25" t="s">
        <v>16</v>
      </c>
      <c r="H2" s="29"/>
      <c r="I2" s="61" t="s">
        <v>23</v>
      </c>
      <c r="J2" s="73">
        <f>IF($H3=AS$2,ROUND(H9*0.8,4),ROUND(H11*0.8,4))</f>
        <v>0</v>
      </c>
      <c r="K2" s="52" t="e">
        <f>ROUND(J6*J10,4)</f>
        <v>#DIV/0!</v>
      </c>
      <c r="L2" s="61" t="s">
        <v>31</v>
      </c>
      <c r="M2" s="63" t="e">
        <f>IF(U7=U9,U2,IF(V7=V9,V2,IF(W7=W9,W2,IF(X7=X9,X2,IF(Y7=Y9,Y2,IF(Z7=Z9,Z2,IF(AA7=AA9,AA2,IF(AB7=AB9,AB2,IF(AC7=AC9,AC2,IF(AD7=AD9,AD2,IF(AE7=AE9,AE2,IF(AF7=AF9,AF2,IF(AG7=AG9,AG2,IF(AH7=AH9,AH2,IF(AI7=AI9,AI2,IF(AJ7=AJ9,AJ2,IF(AK7=AK9,AK2,IF(AL7=AL9,AL2,IF(AM7=AM9,AM2,IF(AN7=AN9,AN2,AN2))))))))))))))))))))</f>
        <v>#DIV/0!</v>
      </c>
      <c r="N2" s="58" t="e">
        <f>ROUND(M6*M10,4)</f>
        <v>#DIV/0!</v>
      </c>
      <c r="O2" s="61" t="s">
        <v>99</v>
      </c>
      <c r="P2" s="63" t="e">
        <f>M10</f>
        <v>#DIV/0!</v>
      </c>
      <c r="Q2" s="52" t="e">
        <f>ROUND($F11*$P10*$E11/360,4)</f>
        <v>#DIV/0!</v>
      </c>
      <c r="R2" s="55" t="e">
        <f>IF(AND(K2&gt;Q2,N2=Q2),"ＯＫ","ＮＧ")</f>
        <v>#DIV/0!</v>
      </c>
      <c r="T2" s="40" t="s">
        <v>41</v>
      </c>
      <c r="U2" s="41">
        <f>J2</f>
        <v>0</v>
      </c>
      <c r="V2" s="41" t="e">
        <f>IF($H3=$AS$2,ROUND(U2-U10/U11,5),ROUND($H11/2-$H11/2*COS((2*ACOS(1-U2/($H11/2))-U10/U11)/2),5))</f>
        <v>#DIV/0!</v>
      </c>
      <c r="W2" s="41" t="e">
        <f t="shared" ref="W2:AN2" si="0">IF($H3=$AS$2,ROUND(V2-V10/V11,5),ROUND($H11/2-$H11/2*COS((2*ACOS(1-V2/($H11/2))-V10/V11)/2),5))</f>
        <v>#DIV/0!</v>
      </c>
      <c r="X2" s="41" t="e">
        <f t="shared" si="0"/>
        <v>#DIV/0!</v>
      </c>
      <c r="Y2" s="41" t="e">
        <f t="shared" si="0"/>
        <v>#DIV/0!</v>
      </c>
      <c r="Z2" s="41" t="e">
        <f t="shared" si="0"/>
        <v>#DIV/0!</v>
      </c>
      <c r="AA2" s="41" t="e">
        <f t="shared" si="0"/>
        <v>#DIV/0!</v>
      </c>
      <c r="AB2" s="41" t="e">
        <f t="shared" si="0"/>
        <v>#DIV/0!</v>
      </c>
      <c r="AC2" s="41" t="e">
        <f t="shared" si="0"/>
        <v>#DIV/0!</v>
      </c>
      <c r="AD2" s="41" t="e">
        <f t="shared" si="0"/>
        <v>#DIV/0!</v>
      </c>
      <c r="AE2" s="41" t="e">
        <f t="shared" si="0"/>
        <v>#DIV/0!</v>
      </c>
      <c r="AF2" s="41" t="e">
        <f t="shared" si="0"/>
        <v>#DIV/0!</v>
      </c>
      <c r="AG2" s="41" t="e">
        <f t="shared" si="0"/>
        <v>#DIV/0!</v>
      </c>
      <c r="AH2" s="41" t="e">
        <f t="shared" si="0"/>
        <v>#DIV/0!</v>
      </c>
      <c r="AI2" s="41" t="e">
        <f t="shared" si="0"/>
        <v>#DIV/0!</v>
      </c>
      <c r="AJ2" s="41" t="e">
        <f t="shared" si="0"/>
        <v>#DIV/0!</v>
      </c>
      <c r="AK2" s="41" t="e">
        <f t="shared" si="0"/>
        <v>#DIV/0!</v>
      </c>
      <c r="AL2" s="41" t="e">
        <f t="shared" si="0"/>
        <v>#DIV/0!</v>
      </c>
      <c r="AM2" s="41" t="e">
        <f t="shared" si="0"/>
        <v>#DIV/0!</v>
      </c>
      <c r="AN2" s="41" t="e">
        <f t="shared" si="0"/>
        <v>#DIV/0!</v>
      </c>
      <c r="AS2" t="s">
        <v>11</v>
      </c>
    </row>
    <row r="3" spans="1:45" ht="14.25" customHeight="1" x14ac:dyDescent="0.15">
      <c r="A3" s="50"/>
      <c r="B3" s="50"/>
      <c r="C3" s="6"/>
      <c r="D3" s="8"/>
      <c r="E3" s="12">
        <f>ROUND(D3/10000,3)</f>
        <v>0</v>
      </c>
      <c r="F3" s="4"/>
      <c r="G3" s="26" t="s">
        <v>17</v>
      </c>
      <c r="H3" s="30"/>
      <c r="I3" s="62"/>
      <c r="J3" s="59"/>
      <c r="K3" s="53"/>
      <c r="L3" s="62"/>
      <c r="M3" s="64"/>
      <c r="N3" s="58"/>
      <c r="O3" s="62"/>
      <c r="P3" s="64"/>
      <c r="Q3" s="53"/>
      <c r="R3" s="56"/>
      <c r="T3" s="42" t="s">
        <v>42</v>
      </c>
      <c r="U3" s="43" t="e">
        <f>IF($H3=$AS$2,ROUND($H8+2*(U2^2+$H10^2*U2^2)^0.5,5),ROUND($H11/2*2*ACOS(1-U2/($H11/2)),5))</f>
        <v>#DIV/0!</v>
      </c>
      <c r="V3" s="43" t="e">
        <f t="shared" ref="V3:AN3" si="1">IF($H3=$AS$2,ROUND($H8+2*(V2^2+$H10^2*V2^2)^0.5,5),ROUND($H11/2*2*ACOS(1-V2/($H11/2)),5))</f>
        <v>#DIV/0!</v>
      </c>
      <c r="W3" s="43" t="e">
        <f t="shared" si="1"/>
        <v>#DIV/0!</v>
      </c>
      <c r="X3" s="43" t="e">
        <f t="shared" si="1"/>
        <v>#DIV/0!</v>
      </c>
      <c r="Y3" s="43" t="e">
        <f t="shared" si="1"/>
        <v>#DIV/0!</v>
      </c>
      <c r="Z3" s="43" t="e">
        <f t="shared" si="1"/>
        <v>#DIV/0!</v>
      </c>
      <c r="AA3" s="43" t="e">
        <f t="shared" si="1"/>
        <v>#DIV/0!</v>
      </c>
      <c r="AB3" s="43" t="e">
        <f t="shared" si="1"/>
        <v>#DIV/0!</v>
      </c>
      <c r="AC3" s="43" t="e">
        <f t="shared" si="1"/>
        <v>#DIV/0!</v>
      </c>
      <c r="AD3" s="43" t="e">
        <f t="shared" si="1"/>
        <v>#DIV/0!</v>
      </c>
      <c r="AE3" s="43" t="e">
        <f t="shared" si="1"/>
        <v>#DIV/0!</v>
      </c>
      <c r="AF3" s="43" t="e">
        <f t="shared" si="1"/>
        <v>#DIV/0!</v>
      </c>
      <c r="AG3" s="43" t="e">
        <f t="shared" si="1"/>
        <v>#DIV/0!</v>
      </c>
      <c r="AH3" s="43" t="e">
        <f t="shared" si="1"/>
        <v>#DIV/0!</v>
      </c>
      <c r="AI3" s="43" t="e">
        <f t="shared" si="1"/>
        <v>#DIV/0!</v>
      </c>
      <c r="AJ3" s="43" t="e">
        <f t="shared" si="1"/>
        <v>#DIV/0!</v>
      </c>
      <c r="AK3" s="43" t="e">
        <f t="shared" si="1"/>
        <v>#DIV/0!</v>
      </c>
      <c r="AL3" s="43" t="e">
        <f t="shared" si="1"/>
        <v>#DIV/0!</v>
      </c>
      <c r="AM3" s="43" t="e">
        <f t="shared" si="1"/>
        <v>#DIV/0!</v>
      </c>
      <c r="AN3" s="43" t="e">
        <f t="shared" si="1"/>
        <v>#DIV/0!</v>
      </c>
      <c r="AS3" t="s">
        <v>12</v>
      </c>
    </row>
    <row r="4" spans="1:45" ht="14.25" customHeight="1" x14ac:dyDescent="0.15">
      <c r="A4" s="50"/>
      <c r="B4" s="50"/>
      <c r="C4" s="6"/>
      <c r="D4" s="8"/>
      <c r="E4" s="12">
        <f>ROUND(D4/10000,3)</f>
        <v>0</v>
      </c>
      <c r="F4" s="4"/>
      <c r="G4" s="26" t="s">
        <v>18</v>
      </c>
      <c r="H4" s="31"/>
      <c r="I4" s="62" t="s">
        <v>24</v>
      </c>
      <c r="J4" s="59" t="e">
        <f>IF($H3=$AS$2,ROUND($H8+2*(J2^2+$H10^2*J2^2)^0.5,4),ROUND($H11/2*(2*ACOS(1-J2/($H11/2))),4))</f>
        <v>#DIV/0!</v>
      </c>
      <c r="K4" s="53"/>
      <c r="L4" s="62" t="s">
        <v>34</v>
      </c>
      <c r="M4" s="65" t="e">
        <f>IF($H3=$AS$2,ROUND($H8+2*(M2^2+$H10^2*M2^2)^0.5,5),ROUND($H11/2*(2*ACOS(1-M2/($H11/2))),5))</f>
        <v>#DIV/0!</v>
      </c>
      <c r="N4" s="58"/>
      <c r="O4" s="68" t="s">
        <v>27</v>
      </c>
      <c r="P4" s="70"/>
      <c r="Q4" s="53"/>
      <c r="R4" s="56"/>
      <c r="T4" s="42" t="s">
        <v>43</v>
      </c>
      <c r="U4" s="43" t="e">
        <f>IF($H3=$AS$2,ROUND(U2*($H8+$H10*U2),5),ROUND($H11^2/8*(2*ACOS(1-U2/($H11/2))-SIN(2*ACOS(1-U2/($H11/2)))),5))</f>
        <v>#DIV/0!</v>
      </c>
      <c r="V4" s="43" t="e">
        <f t="shared" ref="V4:AN4" si="2">IF($H3=$AS$2,ROUND(V2*($H8+$H10*V2),5),ROUND($H11^2/8*(2*ACOS(1-V2/($H11/2))-SIN(2*ACOS(1-V2/($H11/2)))),5))</f>
        <v>#DIV/0!</v>
      </c>
      <c r="W4" s="43" t="e">
        <f t="shared" si="2"/>
        <v>#DIV/0!</v>
      </c>
      <c r="X4" s="43" t="e">
        <f t="shared" si="2"/>
        <v>#DIV/0!</v>
      </c>
      <c r="Y4" s="43" t="e">
        <f t="shared" si="2"/>
        <v>#DIV/0!</v>
      </c>
      <c r="Z4" s="43" t="e">
        <f t="shared" si="2"/>
        <v>#DIV/0!</v>
      </c>
      <c r="AA4" s="43" t="e">
        <f t="shared" si="2"/>
        <v>#DIV/0!</v>
      </c>
      <c r="AB4" s="43" t="e">
        <f t="shared" si="2"/>
        <v>#DIV/0!</v>
      </c>
      <c r="AC4" s="43" t="e">
        <f t="shared" si="2"/>
        <v>#DIV/0!</v>
      </c>
      <c r="AD4" s="43" t="e">
        <f t="shared" si="2"/>
        <v>#DIV/0!</v>
      </c>
      <c r="AE4" s="43" t="e">
        <f t="shared" si="2"/>
        <v>#DIV/0!</v>
      </c>
      <c r="AF4" s="43" t="e">
        <f t="shared" si="2"/>
        <v>#DIV/0!</v>
      </c>
      <c r="AG4" s="43" t="e">
        <f t="shared" si="2"/>
        <v>#DIV/0!</v>
      </c>
      <c r="AH4" s="43" t="e">
        <f t="shared" si="2"/>
        <v>#DIV/0!</v>
      </c>
      <c r="AI4" s="43" t="e">
        <f t="shared" si="2"/>
        <v>#DIV/0!</v>
      </c>
      <c r="AJ4" s="43" t="e">
        <f t="shared" si="2"/>
        <v>#DIV/0!</v>
      </c>
      <c r="AK4" s="43" t="e">
        <f t="shared" si="2"/>
        <v>#DIV/0!</v>
      </c>
      <c r="AL4" s="43" t="e">
        <f t="shared" si="2"/>
        <v>#DIV/0!</v>
      </c>
      <c r="AM4" s="43" t="e">
        <f t="shared" si="2"/>
        <v>#DIV/0!</v>
      </c>
      <c r="AN4" s="43" t="e">
        <f t="shared" si="2"/>
        <v>#DIV/0!</v>
      </c>
    </row>
    <row r="5" spans="1:45" ht="14.25" customHeight="1" x14ac:dyDescent="0.15">
      <c r="A5" s="50"/>
      <c r="B5" s="50"/>
      <c r="C5" s="6"/>
      <c r="D5" s="8"/>
      <c r="E5" s="12">
        <f>ROUND(D5/10000,3)</f>
        <v>0</v>
      </c>
      <c r="F5" s="4"/>
      <c r="G5" s="26" t="s">
        <v>19</v>
      </c>
      <c r="H5" s="48"/>
      <c r="I5" s="62"/>
      <c r="J5" s="59"/>
      <c r="K5" s="53"/>
      <c r="L5" s="62"/>
      <c r="M5" s="66"/>
      <c r="N5" s="58"/>
      <c r="O5" s="69"/>
      <c r="P5" s="70"/>
      <c r="Q5" s="53"/>
      <c r="R5" s="56"/>
      <c r="T5" s="42" t="s">
        <v>44</v>
      </c>
      <c r="U5" s="43" t="e">
        <f>ROUND(U4/U3,5)</f>
        <v>#DIV/0!</v>
      </c>
      <c r="V5" s="43" t="e">
        <f t="shared" ref="V5:AN5" si="3">ROUND(V4/V3,5)</f>
        <v>#DIV/0!</v>
      </c>
      <c r="W5" s="43" t="e">
        <f t="shared" si="3"/>
        <v>#DIV/0!</v>
      </c>
      <c r="X5" s="43" t="e">
        <f t="shared" si="3"/>
        <v>#DIV/0!</v>
      </c>
      <c r="Y5" s="43" t="e">
        <f t="shared" si="3"/>
        <v>#DIV/0!</v>
      </c>
      <c r="Z5" s="43" t="e">
        <f t="shared" si="3"/>
        <v>#DIV/0!</v>
      </c>
      <c r="AA5" s="43" t="e">
        <f t="shared" si="3"/>
        <v>#DIV/0!</v>
      </c>
      <c r="AB5" s="43" t="e">
        <f t="shared" si="3"/>
        <v>#DIV/0!</v>
      </c>
      <c r="AC5" s="43" t="e">
        <f t="shared" si="3"/>
        <v>#DIV/0!</v>
      </c>
      <c r="AD5" s="43" t="e">
        <f t="shared" si="3"/>
        <v>#DIV/0!</v>
      </c>
      <c r="AE5" s="43" t="e">
        <f t="shared" si="3"/>
        <v>#DIV/0!</v>
      </c>
      <c r="AF5" s="43" t="e">
        <f t="shared" si="3"/>
        <v>#DIV/0!</v>
      </c>
      <c r="AG5" s="43" t="e">
        <f t="shared" si="3"/>
        <v>#DIV/0!</v>
      </c>
      <c r="AH5" s="43" t="e">
        <f t="shared" si="3"/>
        <v>#DIV/0!</v>
      </c>
      <c r="AI5" s="43" t="e">
        <f t="shared" si="3"/>
        <v>#DIV/0!</v>
      </c>
      <c r="AJ5" s="43" t="e">
        <f t="shared" si="3"/>
        <v>#DIV/0!</v>
      </c>
      <c r="AK5" s="43" t="e">
        <f t="shared" si="3"/>
        <v>#DIV/0!</v>
      </c>
      <c r="AL5" s="43" t="e">
        <f t="shared" si="3"/>
        <v>#DIV/0!</v>
      </c>
      <c r="AM5" s="43" t="e">
        <f t="shared" si="3"/>
        <v>#DIV/0!</v>
      </c>
      <c r="AN5" s="43" t="e">
        <f t="shared" si="3"/>
        <v>#DIV/0!</v>
      </c>
    </row>
    <row r="6" spans="1:45" ht="14.25" customHeight="1" x14ac:dyDescent="0.15">
      <c r="A6" s="50"/>
      <c r="B6" s="50"/>
      <c r="C6" s="15" t="s">
        <v>6</v>
      </c>
      <c r="D6" s="16">
        <f>SUM(D2:D5)</f>
        <v>0</v>
      </c>
      <c r="E6" s="13">
        <f>SUM(E2:E5)</f>
        <v>0</v>
      </c>
      <c r="F6" s="17">
        <f>IF(E6=0,0,ROUND(F2*E2/E6+F3*E3/E6+F4*E4/E6+F5*E5/E6,2))</f>
        <v>0</v>
      </c>
      <c r="G6" s="27" t="s">
        <v>20</v>
      </c>
      <c r="H6" s="32"/>
      <c r="I6" s="62" t="s">
        <v>32</v>
      </c>
      <c r="J6" s="59" t="e">
        <f>IF($H3=$AS$2,ROUND(J2*($H8+$H10*J2),4),ROUND($H11^2/8*((2*ACOS(1-J2/($H11/2)))-SIN((2*ACOS(1-J2/($H11/2))))),4))</f>
        <v>#DIV/0!</v>
      </c>
      <c r="K6" s="53"/>
      <c r="L6" s="62" t="s">
        <v>33</v>
      </c>
      <c r="M6" s="64" t="e">
        <f>IF($H3=$AS$2,ROUND(M2*($H8+$H10*M2),5),ROUND($H11^2/8*(2*ACOS(1-M2/($H11/2))-SIN(2*ACOS(1-M2/($H11/2)))),5))</f>
        <v>#DIV/0!</v>
      </c>
      <c r="N6" s="58"/>
      <c r="O6" s="62" t="s">
        <v>28</v>
      </c>
      <c r="P6" s="59" t="e">
        <f>ROUND($H4/M10/60,4)</f>
        <v>#DIV/0!</v>
      </c>
      <c r="Q6" s="53"/>
      <c r="R6" s="56"/>
      <c r="T6" s="42" t="s">
        <v>45</v>
      </c>
      <c r="U6" s="43" t="e">
        <f>ROUND((U5^(2/3)*$H5^0.5)/$H6,5)</f>
        <v>#DIV/0!</v>
      </c>
      <c r="V6" s="43" t="e">
        <f t="shared" ref="V6:AN6" si="4">ROUND((V5^(2/3)*$H5^0.5)/$H6,5)</f>
        <v>#DIV/0!</v>
      </c>
      <c r="W6" s="43" t="e">
        <f t="shared" si="4"/>
        <v>#DIV/0!</v>
      </c>
      <c r="X6" s="43" t="e">
        <f t="shared" si="4"/>
        <v>#DIV/0!</v>
      </c>
      <c r="Y6" s="43" t="e">
        <f t="shared" si="4"/>
        <v>#DIV/0!</v>
      </c>
      <c r="Z6" s="43" t="e">
        <f t="shared" si="4"/>
        <v>#DIV/0!</v>
      </c>
      <c r="AA6" s="43" t="e">
        <f t="shared" si="4"/>
        <v>#DIV/0!</v>
      </c>
      <c r="AB6" s="43" t="e">
        <f t="shared" si="4"/>
        <v>#DIV/0!</v>
      </c>
      <c r="AC6" s="43" t="e">
        <f t="shared" si="4"/>
        <v>#DIV/0!</v>
      </c>
      <c r="AD6" s="43" t="e">
        <f t="shared" si="4"/>
        <v>#DIV/0!</v>
      </c>
      <c r="AE6" s="43" t="e">
        <f t="shared" si="4"/>
        <v>#DIV/0!</v>
      </c>
      <c r="AF6" s="43" t="e">
        <f t="shared" si="4"/>
        <v>#DIV/0!</v>
      </c>
      <c r="AG6" s="43" t="e">
        <f t="shared" si="4"/>
        <v>#DIV/0!</v>
      </c>
      <c r="AH6" s="43" t="e">
        <f t="shared" si="4"/>
        <v>#DIV/0!</v>
      </c>
      <c r="AI6" s="43" t="e">
        <f t="shared" si="4"/>
        <v>#DIV/0!</v>
      </c>
      <c r="AJ6" s="43" t="e">
        <f t="shared" si="4"/>
        <v>#DIV/0!</v>
      </c>
      <c r="AK6" s="43" t="e">
        <f t="shared" si="4"/>
        <v>#DIV/0!</v>
      </c>
      <c r="AL6" s="43" t="e">
        <f t="shared" si="4"/>
        <v>#DIV/0!</v>
      </c>
      <c r="AM6" s="43" t="e">
        <f t="shared" si="4"/>
        <v>#DIV/0!</v>
      </c>
      <c r="AN6" s="43" t="e">
        <f t="shared" si="4"/>
        <v>#DIV/0!</v>
      </c>
    </row>
    <row r="7" spans="1:45" ht="14.25" customHeight="1" x14ac:dyDescent="0.15">
      <c r="A7" s="50"/>
      <c r="B7" s="50"/>
      <c r="C7" s="5"/>
      <c r="D7" s="7"/>
      <c r="E7" s="11">
        <f>ROUND(D7/10000,3)</f>
        <v>0</v>
      </c>
      <c r="F7" s="3"/>
      <c r="G7" s="26" t="s">
        <v>97</v>
      </c>
      <c r="H7" s="31"/>
      <c r="I7" s="62"/>
      <c r="J7" s="59"/>
      <c r="K7" s="53"/>
      <c r="L7" s="62"/>
      <c r="M7" s="64"/>
      <c r="N7" s="58"/>
      <c r="O7" s="62"/>
      <c r="P7" s="59"/>
      <c r="Q7" s="53"/>
      <c r="R7" s="56"/>
      <c r="T7" s="44" t="s">
        <v>46</v>
      </c>
      <c r="U7" s="45" t="e">
        <f>ROUND(U4*U6,4)</f>
        <v>#DIV/0!</v>
      </c>
      <c r="V7" s="45" t="e">
        <f t="shared" ref="V7:AN7" si="5">ROUND(V4*V6,4)</f>
        <v>#DIV/0!</v>
      </c>
      <c r="W7" s="45" t="e">
        <f t="shared" si="5"/>
        <v>#DIV/0!</v>
      </c>
      <c r="X7" s="45" t="e">
        <f t="shared" si="5"/>
        <v>#DIV/0!</v>
      </c>
      <c r="Y7" s="45" t="e">
        <f t="shared" si="5"/>
        <v>#DIV/0!</v>
      </c>
      <c r="Z7" s="45" t="e">
        <f t="shared" si="5"/>
        <v>#DIV/0!</v>
      </c>
      <c r="AA7" s="45" t="e">
        <f t="shared" si="5"/>
        <v>#DIV/0!</v>
      </c>
      <c r="AB7" s="45" t="e">
        <f t="shared" si="5"/>
        <v>#DIV/0!</v>
      </c>
      <c r="AC7" s="45" t="e">
        <f t="shared" si="5"/>
        <v>#DIV/0!</v>
      </c>
      <c r="AD7" s="45" t="e">
        <f t="shared" si="5"/>
        <v>#DIV/0!</v>
      </c>
      <c r="AE7" s="45" t="e">
        <f t="shared" si="5"/>
        <v>#DIV/0!</v>
      </c>
      <c r="AF7" s="45" t="e">
        <f t="shared" si="5"/>
        <v>#DIV/0!</v>
      </c>
      <c r="AG7" s="45" t="e">
        <f t="shared" si="5"/>
        <v>#DIV/0!</v>
      </c>
      <c r="AH7" s="45" t="e">
        <f t="shared" si="5"/>
        <v>#DIV/0!</v>
      </c>
      <c r="AI7" s="45" t="e">
        <f t="shared" si="5"/>
        <v>#DIV/0!</v>
      </c>
      <c r="AJ7" s="45" t="e">
        <f t="shared" si="5"/>
        <v>#DIV/0!</v>
      </c>
      <c r="AK7" s="45" t="e">
        <f t="shared" si="5"/>
        <v>#DIV/0!</v>
      </c>
      <c r="AL7" s="45" t="e">
        <f t="shared" si="5"/>
        <v>#DIV/0!</v>
      </c>
      <c r="AM7" s="45" t="e">
        <f t="shared" si="5"/>
        <v>#DIV/0!</v>
      </c>
      <c r="AN7" s="45" t="e">
        <f t="shared" si="5"/>
        <v>#DIV/0!</v>
      </c>
    </row>
    <row r="8" spans="1:45" ht="14.25" customHeight="1" x14ac:dyDescent="0.15">
      <c r="A8" s="50"/>
      <c r="B8" s="50"/>
      <c r="C8" s="6"/>
      <c r="D8" s="8"/>
      <c r="E8" s="12">
        <f>ROUND(D8/10000,3)</f>
        <v>0</v>
      </c>
      <c r="F8" s="4"/>
      <c r="G8" s="26" t="s">
        <v>98</v>
      </c>
      <c r="H8" s="31"/>
      <c r="I8" s="62" t="s">
        <v>25</v>
      </c>
      <c r="J8" s="59" t="e">
        <f>ROUND(J6/J4,4)</f>
        <v>#DIV/0!</v>
      </c>
      <c r="K8" s="53"/>
      <c r="L8" s="62" t="s">
        <v>35</v>
      </c>
      <c r="M8" s="64" t="e">
        <f>ROUND(M6/M4,5)</f>
        <v>#DIV/0!</v>
      </c>
      <c r="N8" s="58"/>
      <c r="O8" s="62" t="s">
        <v>29</v>
      </c>
      <c r="P8" s="59" t="e">
        <f>SUM(P4:P7)</f>
        <v>#DIV/0!</v>
      </c>
      <c r="Q8" s="53"/>
      <c r="R8" s="56"/>
      <c r="T8" s="42" t="s">
        <v>47</v>
      </c>
      <c r="U8" s="43" t="e">
        <f>ROUND($H4/U6/60,4)</f>
        <v>#DIV/0!</v>
      </c>
      <c r="V8" s="43" t="e">
        <f t="shared" ref="V8:AN8" si="6">ROUND($H4/V6/60,4)</f>
        <v>#DIV/0!</v>
      </c>
      <c r="W8" s="43" t="e">
        <f t="shared" si="6"/>
        <v>#DIV/0!</v>
      </c>
      <c r="X8" s="43" t="e">
        <f t="shared" si="6"/>
        <v>#DIV/0!</v>
      </c>
      <c r="Y8" s="43" t="e">
        <f t="shared" si="6"/>
        <v>#DIV/0!</v>
      </c>
      <c r="Z8" s="43" t="e">
        <f t="shared" si="6"/>
        <v>#DIV/0!</v>
      </c>
      <c r="AA8" s="43" t="e">
        <f t="shared" si="6"/>
        <v>#DIV/0!</v>
      </c>
      <c r="AB8" s="43" t="e">
        <f t="shared" si="6"/>
        <v>#DIV/0!</v>
      </c>
      <c r="AC8" s="43" t="e">
        <f t="shared" si="6"/>
        <v>#DIV/0!</v>
      </c>
      <c r="AD8" s="43" t="e">
        <f t="shared" si="6"/>
        <v>#DIV/0!</v>
      </c>
      <c r="AE8" s="43" t="e">
        <f t="shared" si="6"/>
        <v>#DIV/0!</v>
      </c>
      <c r="AF8" s="43" t="e">
        <f t="shared" si="6"/>
        <v>#DIV/0!</v>
      </c>
      <c r="AG8" s="43" t="e">
        <f t="shared" si="6"/>
        <v>#DIV/0!</v>
      </c>
      <c r="AH8" s="43" t="e">
        <f t="shared" si="6"/>
        <v>#DIV/0!</v>
      </c>
      <c r="AI8" s="43" t="e">
        <f t="shared" si="6"/>
        <v>#DIV/0!</v>
      </c>
      <c r="AJ8" s="43" t="e">
        <f t="shared" si="6"/>
        <v>#DIV/0!</v>
      </c>
      <c r="AK8" s="43" t="e">
        <f t="shared" si="6"/>
        <v>#DIV/0!</v>
      </c>
      <c r="AL8" s="43" t="e">
        <f t="shared" si="6"/>
        <v>#DIV/0!</v>
      </c>
      <c r="AM8" s="43" t="e">
        <f t="shared" si="6"/>
        <v>#DIV/0!</v>
      </c>
      <c r="AN8" s="43" t="e">
        <f t="shared" si="6"/>
        <v>#DIV/0!</v>
      </c>
    </row>
    <row r="9" spans="1:45" ht="14.25" customHeight="1" x14ac:dyDescent="0.15">
      <c r="A9" s="50"/>
      <c r="B9" s="50"/>
      <c r="C9" s="6"/>
      <c r="D9" s="8"/>
      <c r="E9" s="12">
        <f>ROUND(D9/10000,3)</f>
        <v>0</v>
      </c>
      <c r="F9" s="4"/>
      <c r="G9" s="26" t="s">
        <v>21</v>
      </c>
      <c r="H9" s="31"/>
      <c r="I9" s="62"/>
      <c r="J9" s="59"/>
      <c r="K9" s="53"/>
      <c r="L9" s="62"/>
      <c r="M9" s="64"/>
      <c r="N9" s="58"/>
      <c r="O9" s="62"/>
      <c r="P9" s="59"/>
      <c r="Q9" s="53"/>
      <c r="R9" s="56"/>
      <c r="T9" s="44" t="s">
        <v>48</v>
      </c>
      <c r="U9" s="45" t="e">
        <f>ROUND($F11*3500/($P4+U8+25)*$E11/360,4)</f>
        <v>#DIV/0!</v>
      </c>
      <c r="V9" s="45" t="e">
        <f t="shared" ref="V9:AN9" si="7">ROUND($F11*3500/($P4+V8+25)*$E11/360,4)</f>
        <v>#DIV/0!</v>
      </c>
      <c r="W9" s="45" t="e">
        <f t="shared" si="7"/>
        <v>#DIV/0!</v>
      </c>
      <c r="X9" s="45" t="e">
        <f t="shared" si="7"/>
        <v>#DIV/0!</v>
      </c>
      <c r="Y9" s="45" t="e">
        <f t="shared" si="7"/>
        <v>#DIV/0!</v>
      </c>
      <c r="Z9" s="45" t="e">
        <f t="shared" si="7"/>
        <v>#DIV/0!</v>
      </c>
      <c r="AA9" s="45" t="e">
        <f t="shared" si="7"/>
        <v>#DIV/0!</v>
      </c>
      <c r="AB9" s="45" t="e">
        <f t="shared" si="7"/>
        <v>#DIV/0!</v>
      </c>
      <c r="AC9" s="45" t="e">
        <f t="shared" si="7"/>
        <v>#DIV/0!</v>
      </c>
      <c r="AD9" s="45" t="e">
        <f t="shared" si="7"/>
        <v>#DIV/0!</v>
      </c>
      <c r="AE9" s="45" t="e">
        <f t="shared" si="7"/>
        <v>#DIV/0!</v>
      </c>
      <c r="AF9" s="45" t="e">
        <f t="shared" si="7"/>
        <v>#DIV/0!</v>
      </c>
      <c r="AG9" s="45" t="e">
        <f t="shared" si="7"/>
        <v>#DIV/0!</v>
      </c>
      <c r="AH9" s="45" t="e">
        <f t="shared" si="7"/>
        <v>#DIV/0!</v>
      </c>
      <c r="AI9" s="45" t="e">
        <f t="shared" si="7"/>
        <v>#DIV/0!</v>
      </c>
      <c r="AJ9" s="45" t="e">
        <f t="shared" si="7"/>
        <v>#DIV/0!</v>
      </c>
      <c r="AK9" s="45" t="e">
        <f t="shared" si="7"/>
        <v>#DIV/0!</v>
      </c>
      <c r="AL9" s="45" t="e">
        <f t="shared" si="7"/>
        <v>#DIV/0!</v>
      </c>
      <c r="AM9" s="45" t="e">
        <f t="shared" si="7"/>
        <v>#DIV/0!</v>
      </c>
      <c r="AN9" s="45" t="e">
        <f t="shared" si="7"/>
        <v>#DIV/0!</v>
      </c>
    </row>
    <row r="10" spans="1:45" ht="14.25" customHeight="1" x14ac:dyDescent="0.15">
      <c r="A10" s="50"/>
      <c r="B10" s="50"/>
      <c r="C10" s="15" t="s">
        <v>7</v>
      </c>
      <c r="D10" s="16">
        <f>SUM(D7:D9)</f>
        <v>0</v>
      </c>
      <c r="E10" s="13">
        <f>SUM(E7:E9)</f>
        <v>0</v>
      </c>
      <c r="F10" s="17">
        <f>IF(E10=0,0,ROUND(F7*E7/E10+F8*E8/E10+F9*E9/E10,2))</f>
        <v>0</v>
      </c>
      <c r="G10" s="34" t="s">
        <v>40</v>
      </c>
      <c r="H10" s="35" t="str">
        <f>IF(H3=AS$2,ROUND((H7-H8)/(2*H9),4),"")</f>
        <v/>
      </c>
      <c r="I10" s="62" t="s">
        <v>26</v>
      </c>
      <c r="J10" s="59" t="e">
        <f>ROUND((J8^(2/3)*$H5^0.5)/$H6,4)</f>
        <v>#DIV/0!</v>
      </c>
      <c r="K10" s="53"/>
      <c r="L10" s="62" t="s">
        <v>36</v>
      </c>
      <c r="M10" s="64" t="e">
        <f>ROUND((M8^(2/3)*$H5^0.5)/$H6,5)</f>
        <v>#DIV/0!</v>
      </c>
      <c r="N10" s="58"/>
      <c r="O10" s="62" t="s">
        <v>30</v>
      </c>
      <c r="P10" s="59" t="e">
        <f>ROUND(3500/(P8+25),4)</f>
        <v>#DIV/0!</v>
      </c>
      <c r="Q10" s="53"/>
      <c r="R10" s="56"/>
      <c r="T10" s="42" t="s">
        <v>49</v>
      </c>
      <c r="U10" s="43" t="e">
        <f>IF($H3=$AS$2,$H5^0.5/$H6*(U2*($H8+$H10*U2))^(5/3)-U9*($H8+2*(U2^2+$H10^2*U2^2)^0.5)^(2/3),$H5^0.5/$H6*($H11^2/8*(2*ACOS(1-U2/($H11/2))-SIN(2*ACOS(1-U2/($H11/2)))))^(5/3)-U9*($H11/2*2*ACOS(1-U2/($H11/2)))^(2/3))</f>
        <v>#DIV/0!</v>
      </c>
      <c r="V10" s="43" t="e">
        <f t="shared" ref="V10:AN10" si="8">IF($H3=$AS$2,$H5^0.5/$H6*(V2*($H8+$H10*V2))^(5/3)-V9*($H8+2*(V2^2+$H10^2*V2^2)^0.5)^(2/3),$H5^0.5/$H6*($H11^2/8*(2*ACOS(1-V2/($H11/2))-SIN(2*ACOS(1-V2/($H11/2)))))^(5/3)-V9*($H11/2*2*ACOS(1-V2/($H11/2)))^(2/3))</f>
        <v>#DIV/0!</v>
      </c>
      <c r="W10" s="43" t="e">
        <f t="shared" si="8"/>
        <v>#DIV/0!</v>
      </c>
      <c r="X10" s="43" t="e">
        <f t="shared" si="8"/>
        <v>#DIV/0!</v>
      </c>
      <c r="Y10" s="43" t="e">
        <f t="shared" si="8"/>
        <v>#DIV/0!</v>
      </c>
      <c r="Z10" s="43" t="e">
        <f t="shared" si="8"/>
        <v>#DIV/0!</v>
      </c>
      <c r="AA10" s="43" t="e">
        <f t="shared" si="8"/>
        <v>#DIV/0!</v>
      </c>
      <c r="AB10" s="43" t="e">
        <f t="shared" si="8"/>
        <v>#DIV/0!</v>
      </c>
      <c r="AC10" s="43" t="e">
        <f t="shared" si="8"/>
        <v>#DIV/0!</v>
      </c>
      <c r="AD10" s="43" t="e">
        <f t="shared" si="8"/>
        <v>#DIV/0!</v>
      </c>
      <c r="AE10" s="43" t="e">
        <f t="shared" si="8"/>
        <v>#DIV/0!</v>
      </c>
      <c r="AF10" s="43" t="e">
        <f t="shared" si="8"/>
        <v>#DIV/0!</v>
      </c>
      <c r="AG10" s="43" t="e">
        <f t="shared" si="8"/>
        <v>#DIV/0!</v>
      </c>
      <c r="AH10" s="43" t="e">
        <f t="shared" si="8"/>
        <v>#DIV/0!</v>
      </c>
      <c r="AI10" s="43" t="e">
        <f t="shared" si="8"/>
        <v>#DIV/0!</v>
      </c>
      <c r="AJ10" s="43" t="e">
        <f t="shared" si="8"/>
        <v>#DIV/0!</v>
      </c>
      <c r="AK10" s="43" t="e">
        <f t="shared" si="8"/>
        <v>#DIV/0!</v>
      </c>
      <c r="AL10" s="43" t="e">
        <f t="shared" si="8"/>
        <v>#DIV/0!</v>
      </c>
      <c r="AM10" s="43" t="e">
        <f t="shared" si="8"/>
        <v>#DIV/0!</v>
      </c>
      <c r="AN10" s="43" t="e">
        <f t="shared" si="8"/>
        <v>#DIV/0!</v>
      </c>
    </row>
    <row r="11" spans="1:45" ht="14.25" customHeight="1" x14ac:dyDescent="0.15">
      <c r="A11" s="51"/>
      <c r="B11" s="51"/>
      <c r="C11" s="15" t="s">
        <v>8</v>
      </c>
      <c r="D11" s="16">
        <f>SUM(D10,D6)</f>
        <v>0</v>
      </c>
      <c r="E11" s="13">
        <f>SUM(E10,E6)</f>
        <v>0</v>
      </c>
      <c r="F11" s="17">
        <f>IF(E11=0,0,ROUND(F6*E6/E11+F10*E10/E11,2))</f>
        <v>0</v>
      </c>
      <c r="G11" s="28" t="s">
        <v>22</v>
      </c>
      <c r="H11" s="33"/>
      <c r="I11" s="67"/>
      <c r="J11" s="60"/>
      <c r="K11" s="54"/>
      <c r="L11" s="67"/>
      <c r="M11" s="74"/>
      <c r="N11" s="58"/>
      <c r="O11" s="67"/>
      <c r="P11" s="60"/>
      <c r="Q11" s="54"/>
      <c r="R11" s="57"/>
      <c r="T11" s="46" t="s">
        <v>50</v>
      </c>
      <c r="U11" s="47" t="e">
        <f>IF($H3=$AS$2,5/3*$H5^0.5/$H6*(U2*($H8+$H10*U2))^(2/3)*($H8+2*$H10*U2)-2/3*U9*($H8+2*(U2^2+$H10^2*U2^2)^0.5)^(-1/3)*(U2^2+$H10^2*U2^2)^(-1/2)*2*U2*(1+$H10^2),5/3*$H5^0.5/$H6*($H11^2/8*(2*ACOS(1-U2/($H11/2))-SIN(2*ACOS(1-U2/($H11/2)))))^(2/3)*($H11^2/8*(1-COS(2*ACOS(1-U2/($H11/2)))))-2/3*U9*($H11/2*2*ACOS(1-U2/($H11/2)))^(-1/3)*$H11/2)</f>
        <v>#DIV/0!</v>
      </c>
      <c r="V11" s="47" t="e">
        <f t="shared" ref="V11:AN11" si="9">IF($H3=$AS$2,5/3*$H5^0.5/$H6*(V2*($H8+$H10*V2))^(2/3)*($H8+2*$H10*V2)-2/3*V9*($H8+2*(V2^2+$H10^2*V2^2)^0.5)^(-1/3)*(V2^2+$H10^2*V2^2)^(-1/2)*2*V2*(1+$H10^2),5/3*$H5^0.5/$H6*($H11^2/8*(2*ACOS(1-V2/($H11/2))-SIN(2*ACOS(1-V2/($H11/2)))))^(2/3)*($H11^2/8*(1-COS(2*ACOS(1-V2/($H11/2)))))-2/3*V9*($H11/2*2*ACOS(1-V2/($H11/2)))^(-1/3)*$H11/2)</f>
        <v>#DIV/0!</v>
      </c>
      <c r="W11" s="47" t="e">
        <f t="shared" si="9"/>
        <v>#DIV/0!</v>
      </c>
      <c r="X11" s="47" t="e">
        <f t="shared" si="9"/>
        <v>#DIV/0!</v>
      </c>
      <c r="Y11" s="47" t="e">
        <f t="shared" si="9"/>
        <v>#DIV/0!</v>
      </c>
      <c r="Z11" s="47" t="e">
        <f t="shared" si="9"/>
        <v>#DIV/0!</v>
      </c>
      <c r="AA11" s="47" t="e">
        <f t="shared" si="9"/>
        <v>#DIV/0!</v>
      </c>
      <c r="AB11" s="47" t="e">
        <f t="shared" si="9"/>
        <v>#DIV/0!</v>
      </c>
      <c r="AC11" s="47" t="e">
        <f t="shared" si="9"/>
        <v>#DIV/0!</v>
      </c>
      <c r="AD11" s="47" t="e">
        <f t="shared" si="9"/>
        <v>#DIV/0!</v>
      </c>
      <c r="AE11" s="47" t="e">
        <f t="shared" si="9"/>
        <v>#DIV/0!</v>
      </c>
      <c r="AF11" s="47" t="e">
        <f t="shared" si="9"/>
        <v>#DIV/0!</v>
      </c>
      <c r="AG11" s="47" t="e">
        <f t="shared" si="9"/>
        <v>#DIV/0!</v>
      </c>
      <c r="AH11" s="47" t="e">
        <f t="shared" si="9"/>
        <v>#DIV/0!</v>
      </c>
      <c r="AI11" s="47" t="e">
        <f t="shared" si="9"/>
        <v>#DIV/0!</v>
      </c>
      <c r="AJ11" s="47" t="e">
        <f t="shared" si="9"/>
        <v>#DIV/0!</v>
      </c>
      <c r="AK11" s="47" t="e">
        <f t="shared" si="9"/>
        <v>#DIV/0!</v>
      </c>
      <c r="AL11" s="47" t="e">
        <f t="shared" si="9"/>
        <v>#DIV/0!</v>
      </c>
      <c r="AM11" s="47" t="e">
        <f t="shared" si="9"/>
        <v>#DIV/0!</v>
      </c>
      <c r="AN11" s="47" t="e">
        <f t="shared" si="9"/>
        <v>#DIV/0!</v>
      </c>
    </row>
    <row r="12" spans="1:45" ht="14.25" customHeight="1" x14ac:dyDescent="0.15">
      <c r="A12" s="49"/>
      <c r="B12" s="49"/>
      <c r="C12" s="5"/>
      <c r="D12" s="7"/>
      <c r="E12" s="11">
        <f>ROUND(D12/10000,3)</f>
        <v>0</v>
      </c>
      <c r="F12" s="3"/>
      <c r="G12" s="25" t="s">
        <v>1</v>
      </c>
      <c r="H12" s="29"/>
      <c r="I12" s="61" t="s">
        <v>23</v>
      </c>
      <c r="J12" s="73">
        <f>IF($H13=AS$2,ROUND(H19*0.8,4),ROUND(H21*0.8,4))</f>
        <v>0</v>
      </c>
      <c r="K12" s="52" t="e">
        <f>ROUND(J16*J20,4)</f>
        <v>#DIV/0!</v>
      </c>
      <c r="L12" s="61" t="s">
        <v>31</v>
      </c>
      <c r="M12" s="63" t="e">
        <f>IF(U17=U19,U12,IF(V17=V19,V12,IF(W17=W19,W12,IF(X17=X19,X12,IF(Y17=Y19,Y12,IF(Z17=Z19,Z12,IF(AA17=AA19,AA12,IF(AB17=AB19,AB12,IF(AC17=AC19,AC12,IF(AD17=AD19,AD12,IF(AE17=AE19,AE12,IF(AF17=AF19,AF12,IF(AG17=AG19,AG12,IF(AH17=AH19,AH12,IF(AI17=AI19,AI12,IF(AJ17=AJ19,AJ12,IF(AK17=AK19,AK12,IF(AL17=AL19,AL12,IF(AM17=AM19,AM12,IF(AN17=AN19,AN12,AN12))))))))))))))))))))</f>
        <v>#DIV/0!</v>
      </c>
      <c r="N12" s="58" t="e">
        <f>ROUND(M16*M20,4)</f>
        <v>#DIV/0!</v>
      </c>
      <c r="O12" s="61" t="s">
        <v>99</v>
      </c>
      <c r="P12" s="63" t="e">
        <f>M20</f>
        <v>#DIV/0!</v>
      </c>
      <c r="Q12" s="52" t="e">
        <f>ROUND($F21*$P20*$E21/360,4)</f>
        <v>#DIV/0!</v>
      </c>
      <c r="R12" s="55" t="e">
        <f>IF(AND(K12&gt;Q12,N12=Q12),"ＯＫ","ＮＧ")</f>
        <v>#DIV/0!</v>
      </c>
      <c r="T12" s="40" t="s">
        <v>41</v>
      </c>
      <c r="U12" s="41">
        <f>J12</f>
        <v>0</v>
      </c>
      <c r="V12" s="41" t="e">
        <f>IF($H13=$AS$2,ROUND(U12-U20/U21,5),ROUND($H21/2-$H21/2*COS((2*ACOS(1-U12/($H21/2))-U20/U21)/2),5))</f>
        <v>#DIV/0!</v>
      </c>
      <c r="W12" s="41" t="e">
        <f t="shared" ref="W12" si="10">IF($H13=$AS$2,ROUND(V12-V20/V21,5),ROUND($H21/2-$H21/2*COS((2*ACOS(1-V12/($H21/2))-V20/V21)/2),5))</f>
        <v>#DIV/0!</v>
      </c>
      <c r="X12" s="41" t="e">
        <f t="shared" ref="X12" si="11">IF($H13=$AS$2,ROUND(W12-W20/W21,5),ROUND($H21/2-$H21/2*COS((2*ACOS(1-W12/($H21/2))-W20/W21)/2),5))</f>
        <v>#DIV/0!</v>
      </c>
      <c r="Y12" s="41" t="e">
        <f t="shared" ref="Y12" si="12">IF($H13=$AS$2,ROUND(X12-X20/X21,5),ROUND($H21/2-$H21/2*COS((2*ACOS(1-X12/($H21/2))-X20/X21)/2),5))</f>
        <v>#DIV/0!</v>
      </c>
      <c r="Z12" s="41" t="e">
        <f t="shared" ref="Z12" si="13">IF($H13=$AS$2,ROUND(Y12-Y20/Y21,5),ROUND($H21/2-$H21/2*COS((2*ACOS(1-Y12/($H21/2))-Y20/Y21)/2),5))</f>
        <v>#DIV/0!</v>
      </c>
      <c r="AA12" s="41" t="e">
        <f t="shared" ref="AA12" si="14">IF($H13=$AS$2,ROUND(Z12-Z20/Z21,5),ROUND($H21/2-$H21/2*COS((2*ACOS(1-Z12/($H21/2))-Z20/Z21)/2),5))</f>
        <v>#DIV/0!</v>
      </c>
      <c r="AB12" s="41" t="e">
        <f t="shared" ref="AB12" si="15">IF($H13=$AS$2,ROUND(AA12-AA20/AA21,5),ROUND($H21/2-$H21/2*COS((2*ACOS(1-AA12/($H21/2))-AA20/AA21)/2),5))</f>
        <v>#DIV/0!</v>
      </c>
      <c r="AC12" s="41" t="e">
        <f t="shared" ref="AC12" si="16">IF($H13=$AS$2,ROUND(AB12-AB20/AB21,5),ROUND($H21/2-$H21/2*COS((2*ACOS(1-AB12/($H21/2))-AB20/AB21)/2),5))</f>
        <v>#DIV/0!</v>
      </c>
      <c r="AD12" s="41" t="e">
        <f t="shared" ref="AD12" si="17">IF($H13=$AS$2,ROUND(AC12-AC20/AC21,5),ROUND($H21/2-$H21/2*COS((2*ACOS(1-AC12/($H21/2))-AC20/AC21)/2),5))</f>
        <v>#DIV/0!</v>
      </c>
      <c r="AE12" s="41" t="e">
        <f t="shared" ref="AE12" si="18">IF($H13=$AS$2,ROUND(AD12-AD20/AD21,5),ROUND($H21/2-$H21/2*COS((2*ACOS(1-AD12/($H21/2))-AD20/AD21)/2),5))</f>
        <v>#DIV/0!</v>
      </c>
      <c r="AF12" s="41" t="e">
        <f t="shared" ref="AF12" si="19">IF($H13=$AS$2,ROUND(AE12-AE20/AE21,5),ROUND($H21/2-$H21/2*COS((2*ACOS(1-AE12/($H21/2))-AE20/AE21)/2),5))</f>
        <v>#DIV/0!</v>
      </c>
      <c r="AG12" s="41" t="e">
        <f t="shared" ref="AG12" si="20">IF($H13=$AS$2,ROUND(AF12-AF20/AF21,5),ROUND($H21/2-$H21/2*COS((2*ACOS(1-AF12/($H21/2))-AF20/AF21)/2),5))</f>
        <v>#DIV/0!</v>
      </c>
      <c r="AH12" s="41" t="e">
        <f t="shared" ref="AH12" si="21">IF($H13=$AS$2,ROUND(AG12-AG20/AG21,5),ROUND($H21/2-$H21/2*COS((2*ACOS(1-AG12/($H21/2))-AG20/AG21)/2),5))</f>
        <v>#DIV/0!</v>
      </c>
      <c r="AI12" s="41" t="e">
        <f t="shared" ref="AI12" si="22">IF($H13=$AS$2,ROUND(AH12-AH20/AH21,5),ROUND($H21/2-$H21/2*COS((2*ACOS(1-AH12/($H21/2))-AH20/AH21)/2),5))</f>
        <v>#DIV/0!</v>
      </c>
      <c r="AJ12" s="41" t="e">
        <f t="shared" ref="AJ12" si="23">IF($H13=$AS$2,ROUND(AI12-AI20/AI21,5),ROUND($H21/2-$H21/2*COS((2*ACOS(1-AI12/($H21/2))-AI20/AI21)/2),5))</f>
        <v>#DIV/0!</v>
      </c>
      <c r="AK12" s="41" t="e">
        <f t="shared" ref="AK12" si="24">IF($H13=$AS$2,ROUND(AJ12-AJ20/AJ21,5),ROUND($H21/2-$H21/2*COS((2*ACOS(1-AJ12/($H21/2))-AJ20/AJ21)/2),5))</f>
        <v>#DIV/0!</v>
      </c>
      <c r="AL12" s="41" t="e">
        <f t="shared" ref="AL12" si="25">IF($H13=$AS$2,ROUND(AK12-AK20/AK21,5),ROUND($H21/2-$H21/2*COS((2*ACOS(1-AK12/($H21/2))-AK20/AK21)/2),5))</f>
        <v>#DIV/0!</v>
      </c>
      <c r="AM12" s="41" t="e">
        <f t="shared" ref="AM12" si="26">IF($H13=$AS$2,ROUND(AL12-AL20/AL21,5),ROUND($H21/2-$H21/2*COS((2*ACOS(1-AL12/($H21/2))-AL20/AL21)/2),5))</f>
        <v>#DIV/0!</v>
      </c>
      <c r="AN12" s="41" t="e">
        <f t="shared" ref="AN12" si="27">IF($H13=$AS$2,ROUND(AM12-AM20/AM21,5),ROUND($H21/2-$H21/2*COS((2*ACOS(1-AM12/($H21/2))-AM20/AM21)/2),5))</f>
        <v>#DIV/0!</v>
      </c>
      <c r="AS12" t="s">
        <v>11</v>
      </c>
    </row>
    <row r="13" spans="1:45" ht="14.25" customHeight="1" x14ac:dyDescent="0.15">
      <c r="A13" s="50"/>
      <c r="B13" s="50"/>
      <c r="C13" s="6"/>
      <c r="D13" s="8"/>
      <c r="E13" s="12">
        <f>ROUND(D13/10000,3)</f>
        <v>0</v>
      </c>
      <c r="F13" s="4"/>
      <c r="G13" s="26" t="s">
        <v>17</v>
      </c>
      <c r="H13" s="30"/>
      <c r="I13" s="62"/>
      <c r="J13" s="59"/>
      <c r="K13" s="53"/>
      <c r="L13" s="62"/>
      <c r="M13" s="64"/>
      <c r="N13" s="58"/>
      <c r="O13" s="62"/>
      <c r="P13" s="64"/>
      <c r="Q13" s="53"/>
      <c r="R13" s="56"/>
      <c r="T13" s="42" t="s">
        <v>42</v>
      </c>
      <c r="U13" s="43" t="e">
        <f>IF($H13=$AS$2,ROUND($H18+2*(U12^2+$H20^2*U12^2)^0.5,5),ROUND($H21/2*2*ACOS(1-U12/($H21/2)),5))</f>
        <v>#DIV/0!</v>
      </c>
      <c r="V13" s="43" t="e">
        <f t="shared" ref="V13" si="28">IF($H13=$AS$2,ROUND($H18+2*(V12^2+$H20^2*V12^2)^0.5,5),ROUND($H21/2*2*ACOS(1-V12/($H21/2)),5))</f>
        <v>#DIV/0!</v>
      </c>
      <c r="W13" s="43" t="e">
        <f t="shared" ref="W13" si="29">IF($H13=$AS$2,ROUND($H18+2*(W12^2+$H20^2*W12^2)^0.5,5),ROUND($H21/2*2*ACOS(1-W12/($H21/2)),5))</f>
        <v>#DIV/0!</v>
      </c>
      <c r="X13" s="43" t="e">
        <f t="shared" ref="X13" si="30">IF($H13=$AS$2,ROUND($H18+2*(X12^2+$H20^2*X12^2)^0.5,5),ROUND($H21/2*2*ACOS(1-X12/($H21/2)),5))</f>
        <v>#DIV/0!</v>
      </c>
      <c r="Y13" s="43" t="e">
        <f t="shared" ref="Y13" si="31">IF($H13=$AS$2,ROUND($H18+2*(Y12^2+$H20^2*Y12^2)^0.5,5),ROUND($H21/2*2*ACOS(1-Y12/($H21/2)),5))</f>
        <v>#DIV/0!</v>
      </c>
      <c r="Z13" s="43" t="e">
        <f t="shared" ref="Z13" si="32">IF($H13=$AS$2,ROUND($H18+2*(Z12^2+$H20^2*Z12^2)^0.5,5),ROUND($H21/2*2*ACOS(1-Z12/($H21/2)),5))</f>
        <v>#DIV/0!</v>
      </c>
      <c r="AA13" s="43" t="e">
        <f t="shared" ref="AA13" si="33">IF($H13=$AS$2,ROUND($H18+2*(AA12^2+$H20^2*AA12^2)^0.5,5),ROUND($H21/2*2*ACOS(1-AA12/($H21/2)),5))</f>
        <v>#DIV/0!</v>
      </c>
      <c r="AB13" s="43" t="e">
        <f t="shared" ref="AB13" si="34">IF($H13=$AS$2,ROUND($H18+2*(AB12^2+$H20^2*AB12^2)^0.5,5),ROUND($H21/2*2*ACOS(1-AB12/($H21/2)),5))</f>
        <v>#DIV/0!</v>
      </c>
      <c r="AC13" s="43" t="e">
        <f t="shared" ref="AC13" si="35">IF($H13=$AS$2,ROUND($H18+2*(AC12^2+$H20^2*AC12^2)^0.5,5),ROUND($H21/2*2*ACOS(1-AC12/($H21/2)),5))</f>
        <v>#DIV/0!</v>
      </c>
      <c r="AD13" s="43" t="e">
        <f t="shared" ref="AD13" si="36">IF($H13=$AS$2,ROUND($H18+2*(AD12^2+$H20^2*AD12^2)^0.5,5),ROUND($H21/2*2*ACOS(1-AD12/($H21/2)),5))</f>
        <v>#DIV/0!</v>
      </c>
      <c r="AE13" s="43" t="e">
        <f t="shared" ref="AE13" si="37">IF($H13=$AS$2,ROUND($H18+2*(AE12^2+$H20^2*AE12^2)^0.5,5),ROUND($H21/2*2*ACOS(1-AE12/($H21/2)),5))</f>
        <v>#DIV/0!</v>
      </c>
      <c r="AF13" s="43" t="e">
        <f t="shared" ref="AF13" si="38">IF($H13=$AS$2,ROUND($H18+2*(AF12^2+$H20^2*AF12^2)^0.5,5),ROUND($H21/2*2*ACOS(1-AF12/($H21/2)),5))</f>
        <v>#DIV/0!</v>
      </c>
      <c r="AG13" s="43" t="e">
        <f t="shared" ref="AG13" si="39">IF($H13=$AS$2,ROUND($H18+2*(AG12^2+$H20^2*AG12^2)^0.5,5),ROUND($H21/2*2*ACOS(1-AG12/($H21/2)),5))</f>
        <v>#DIV/0!</v>
      </c>
      <c r="AH13" s="43" t="e">
        <f t="shared" ref="AH13" si="40">IF($H13=$AS$2,ROUND($H18+2*(AH12^2+$H20^2*AH12^2)^0.5,5),ROUND($H21/2*2*ACOS(1-AH12/($H21/2)),5))</f>
        <v>#DIV/0!</v>
      </c>
      <c r="AI13" s="43" t="e">
        <f t="shared" ref="AI13" si="41">IF($H13=$AS$2,ROUND($H18+2*(AI12^2+$H20^2*AI12^2)^0.5,5),ROUND($H21/2*2*ACOS(1-AI12/($H21/2)),5))</f>
        <v>#DIV/0!</v>
      </c>
      <c r="AJ13" s="43" t="e">
        <f t="shared" ref="AJ13" si="42">IF($H13=$AS$2,ROUND($H18+2*(AJ12^2+$H20^2*AJ12^2)^0.5,5),ROUND($H21/2*2*ACOS(1-AJ12/($H21/2)),5))</f>
        <v>#DIV/0!</v>
      </c>
      <c r="AK13" s="43" t="e">
        <f t="shared" ref="AK13" si="43">IF($H13=$AS$2,ROUND($H18+2*(AK12^2+$H20^2*AK12^2)^0.5,5),ROUND($H21/2*2*ACOS(1-AK12/($H21/2)),5))</f>
        <v>#DIV/0!</v>
      </c>
      <c r="AL13" s="43" t="e">
        <f t="shared" ref="AL13" si="44">IF($H13=$AS$2,ROUND($H18+2*(AL12^2+$H20^2*AL12^2)^0.5,5),ROUND($H21/2*2*ACOS(1-AL12/($H21/2)),5))</f>
        <v>#DIV/0!</v>
      </c>
      <c r="AM13" s="43" t="e">
        <f t="shared" ref="AM13" si="45">IF($H13=$AS$2,ROUND($H18+2*(AM12^2+$H20^2*AM12^2)^0.5,5),ROUND($H21/2*2*ACOS(1-AM12/($H21/2)),5))</f>
        <v>#DIV/0!</v>
      </c>
      <c r="AN13" s="43" t="e">
        <f t="shared" ref="AN13" si="46">IF($H13=$AS$2,ROUND($H18+2*(AN12^2+$H20^2*AN12^2)^0.5,5),ROUND($H21/2*2*ACOS(1-AN12/($H21/2)),5))</f>
        <v>#DIV/0!</v>
      </c>
      <c r="AS13" t="s">
        <v>12</v>
      </c>
    </row>
    <row r="14" spans="1:45" ht="14.25" customHeight="1" x14ac:dyDescent="0.15">
      <c r="A14" s="50"/>
      <c r="B14" s="50"/>
      <c r="C14" s="6"/>
      <c r="D14" s="8"/>
      <c r="E14" s="12">
        <f>ROUND(D14/10000,3)</f>
        <v>0</v>
      </c>
      <c r="F14" s="4"/>
      <c r="G14" s="26" t="s">
        <v>18</v>
      </c>
      <c r="H14" s="31"/>
      <c r="I14" s="62" t="s">
        <v>24</v>
      </c>
      <c r="J14" s="59" t="e">
        <f>IF($H13=$AS$2,ROUND($H18+2*(J12^2+$H20^2*J12^2)^0.5,4),ROUND($H21/2*(2*ACOS(1-J12/($H21/2))),4))</f>
        <v>#DIV/0!</v>
      </c>
      <c r="K14" s="53"/>
      <c r="L14" s="62" t="s">
        <v>34</v>
      </c>
      <c r="M14" s="65" t="e">
        <f>IF($H13=$AS$2,ROUND($H18+2*(M12^2+$H20^2*M12^2)^0.5,5),ROUND($H21/2*(2*ACOS(1-M12/($H21/2))),5))</f>
        <v>#DIV/0!</v>
      </c>
      <c r="N14" s="58"/>
      <c r="O14" s="68" t="s">
        <v>27</v>
      </c>
      <c r="P14" s="70"/>
      <c r="Q14" s="53"/>
      <c r="R14" s="56"/>
      <c r="T14" s="42" t="s">
        <v>43</v>
      </c>
      <c r="U14" s="43" t="e">
        <f>IF($H13=$AS$2,ROUND(U12*($H18+$H20*U12),5),ROUND($H21^2/8*(2*ACOS(1-U12/($H21/2))-SIN(2*ACOS(1-U12/($H21/2)))),5))</f>
        <v>#DIV/0!</v>
      </c>
      <c r="V14" s="43" t="e">
        <f t="shared" ref="V14" si="47">IF($H13=$AS$2,ROUND(V12*($H18+$H20*V12),5),ROUND($H21^2/8*(2*ACOS(1-V12/($H21/2))-SIN(2*ACOS(1-V12/($H21/2)))),5))</f>
        <v>#DIV/0!</v>
      </c>
      <c r="W14" s="43" t="e">
        <f t="shared" ref="W14" si="48">IF($H13=$AS$2,ROUND(W12*($H18+$H20*W12),5),ROUND($H21^2/8*(2*ACOS(1-W12/($H21/2))-SIN(2*ACOS(1-W12/($H21/2)))),5))</f>
        <v>#DIV/0!</v>
      </c>
      <c r="X14" s="43" t="e">
        <f t="shared" ref="X14" si="49">IF($H13=$AS$2,ROUND(X12*($H18+$H20*X12),5),ROUND($H21^2/8*(2*ACOS(1-X12/($H21/2))-SIN(2*ACOS(1-X12/($H21/2)))),5))</f>
        <v>#DIV/0!</v>
      </c>
      <c r="Y14" s="43" t="e">
        <f t="shared" ref="Y14" si="50">IF($H13=$AS$2,ROUND(Y12*($H18+$H20*Y12),5),ROUND($H21^2/8*(2*ACOS(1-Y12/($H21/2))-SIN(2*ACOS(1-Y12/($H21/2)))),5))</f>
        <v>#DIV/0!</v>
      </c>
      <c r="Z14" s="43" t="e">
        <f t="shared" ref="Z14" si="51">IF($H13=$AS$2,ROUND(Z12*($H18+$H20*Z12),5),ROUND($H21^2/8*(2*ACOS(1-Z12/($H21/2))-SIN(2*ACOS(1-Z12/($H21/2)))),5))</f>
        <v>#DIV/0!</v>
      </c>
      <c r="AA14" s="43" t="e">
        <f t="shared" ref="AA14" si="52">IF($H13=$AS$2,ROUND(AA12*($H18+$H20*AA12),5),ROUND($H21^2/8*(2*ACOS(1-AA12/($H21/2))-SIN(2*ACOS(1-AA12/($H21/2)))),5))</f>
        <v>#DIV/0!</v>
      </c>
      <c r="AB14" s="43" t="e">
        <f t="shared" ref="AB14" si="53">IF($H13=$AS$2,ROUND(AB12*($H18+$H20*AB12),5),ROUND($H21^2/8*(2*ACOS(1-AB12/($H21/2))-SIN(2*ACOS(1-AB12/($H21/2)))),5))</f>
        <v>#DIV/0!</v>
      </c>
      <c r="AC14" s="43" t="e">
        <f t="shared" ref="AC14" si="54">IF($H13=$AS$2,ROUND(AC12*($H18+$H20*AC12),5),ROUND($H21^2/8*(2*ACOS(1-AC12/($H21/2))-SIN(2*ACOS(1-AC12/($H21/2)))),5))</f>
        <v>#DIV/0!</v>
      </c>
      <c r="AD14" s="43" t="e">
        <f t="shared" ref="AD14" si="55">IF($H13=$AS$2,ROUND(AD12*($H18+$H20*AD12),5),ROUND($H21^2/8*(2*ACOS(1-AD12/($H21/2))-SIN(2*ACOS(1-AD12/($H21/2)))),5))</f>
        <v>#DIV/0!</v>
      </c>
      <c r="AE14" s="43" t="e">
        <f t="shared" ref="AE14" si="56">IF($H13=$AS$2,ROUND(AE12*($H18+$H20*AE12),5),ROUND($H21^2/8*(2*ACOS(1-AE12/($H21/2))-SIN(2*ACOS(1-AE12/($H21/2)))),5))</f>
        <v>#DIV/0!</v>
      </c>
      <c r="AF14" s="43" t="e">
        <f t="shared" ref="AF14" si="57">IF($H13=$AS$2,ROUND(AF12*($H18+$H20*AF12),5),ROUND($H21^2/8*(2*ACOS(1-AF12/($H21/2))-SIN(2*ACOS(1-AF12/($H21/2)))),5))</f>
        <v>#DIV/0!</v>
      </c>
      <c r="AG14" s="43" t="e">
        <f t="shared" ref="AG14" si="58">IF($H13=$AS$2,ROUND(AG12*($H18+$H20*AG12),5),ROUND($H21^2/8*(2*ACOS(1-AG12/($H21/2))-SIN(2*ACOS(1-AG12/($H21/2)))),5))</f>
        <v>#DIV/0!</v>
      </c>
      <c r="AH14" s="43" t="e">
        <f t="shared" ref="AH14" si="59">IF($H13=$AS$2,ROUND(AH12*($H18+$H20*AH12),5),ROUND($H21^2/8*(2*ACOS(1-AH12/($H21/2))-SIN(2*ACOS(1-AH12/($H21/2)))),5))</f>
        <v>#DIV/0!</v>
      </c>
      <c r="AI14" s="43" t="e">
        <f t="shared" ref="AI14" si="60">IF($H13=$AS$2,ROUND(AI12*($H18+$H20*AI12),5),ROUND($H21^2/8*(2*ACOS(1-AI12/($H21/2))-SIN(2*ACOS(1-AI12/($H21/2)))),5))</f>
        <v>#DIV/0!</v>
      </c>
      <c r="AJ14" s="43" t="e">
        <f t="shared" ref="AJ14" si="61">IF($H13=$AS$2,ROUND(AJ12*($H18+$H20*AJ12),5),ROUND($H21^2/8*(2*ACOS(1-AJ12/($H21/2))-SIN(2*ACOS(1-AJ12/($H21/2)))),5))</f>
        <v>#DIV/0!</v>
      </c>
      <c r="AK14" s="43" t="e">
        <f t="shared" ref="AK14" si="62">IF($H13=$AS$2,ROUND(AK12*($H18+$H20*AK12),5),ROUND($H21^2/8*(2*ACOS(1-AK12/($H21/2))-SIN(2*ACOS(1-AK12/($H21/2)))),5))</f>
        <v>#DIV/0!</v>
      </c>
      <c r="AL14" s="43" t="e">
        <f t="shared" ref="AL14" si="63">IF($H13=$AS$2,ROUND(AL12*($H18+$H20*AL12),5),ROUND($H21^2/8*(2*ACOS(1-AL12/($H21/2))-SIN(2*ACOS(1-AL12/($H21/2)))),5))</f>
        <v>#DIV/0!</v>
      </c>
      <c r="AM14" s="43" t="e">
        <f t="shared" ref="AM14" si="64">IF($H13=$AS$2,ROUND(AM12*($H18+$H20*AM12),5),ROUND($H21^2/8*(2*ACOS(1-AM12/($H21/2))-SIN(2*ACOS(1-AM12/($H21/2)))),5))</f>
        <v>#DIV/0!</v>
      </c>
      <c r="AN14" s="43" t="e">
        <f t="shared" ref="AN14" si="65">IF($H13=$AS$2,ROUND(AN12*($H18+$H20*AN12),5),ROUND($H21^2/8*(2*ACOS(1-AN12/($H21/2))-SIN(2*ACOS(1-AN12/($H21/2)))),5))</f>
        <v>#DIV/0!</v>
      </c>
    </row>
    <row r="15" spans="1:45" ht="14.25" customHeight="1" x14ac:dyDescent="0.15">
      <c r="A15" s="50"/>
      <c r="B15" s="50"/>
      <c r="C15" s="6"/>
      <c r="D15" s="8"/>
      <c r="E15" s="12">
        <f>ROUND(D15/10000,3)</f>
        <v>0</v>
      </c>
      <c r="F15" s="4"/>
      <c r="G15" s="26" t="s">
        <v>19</v>
      </c>
      <c r="H15" s="48"/>
      <c r="I15" s="62"/>
      <c r="J15" s="59"/>
      <c r="K15" s="53"/>
      <c r="L15" s="62"/>
      <c r="M15" s="66"/>
      <c r="N15" s="58"/>
      <c r="O15" s="69"/>
      <c r="P15" s="70"/>
      <c r="Q15" s="53"/>
      <c r="R15" s="56"/>
      <c r="T15" s="42" t="s">
        <v>44</v>
      </c>
      <c r="U15" s="43" t="e">
        <f>ROUND(U14/U13,5)</f>
        <v>#DIV/0!</v>
      </c>
      <c r="V15" s="43" t="e">
        <f t="shared" ref="V15" si="66">ROUND(V14/V13,5)</f>
        <v>#DIV/0!</v>
      </c>
      <c r="W15" s="43" t="e">
        <f t="shared" ref="W15" si="67">ROUND(W14/W13,5)</f>
        <v>#DIV/0!</v>
      </c>
      <c r="X15" s="43" t="e">
        <f t="shared" ref="X15" si="68">ROUND(X14/X13,5)</f>
        <v>#DIV/0!</v>
      </c>
      <c r="Y15" s="43" t="e">
        <f t="shared" ref="Y15" si="69">ROUND(Y14/Y13,5)</f>
        <v>#DIV/0!</v>
      </c>
      <c r="Z15" s="43" t="e">
        <f t="shared" ref="Z15" si="70">ROUND(Z14/Z13,5)</f>
        <v>#DIV/0!</v>
      </c>
      <c r="AA15" s="43" t="e">
        <f t="shared" ref="AA15" si="71">ROUND(AA14/AA13,5)</f>
        <v>#DIV/0!</v>
      </c>
      <c r="AB15" s="43" t="e">
        <f t="shared" ref="AB15" si="72">ROUND(AB14/AB13,5)</f>
        <v>#DIV/0!</v>
      </c>
      <c r="AC15" s="43" t="e">
        <f t="shared" ref="AC15" si="73">ROUND(AC14/AC13,5)</f>
        <v>#DIV/0!</v>
      </c>
      <c r="AD15" s="43" t="e">
        <f t="shared" ref="AD15" si="74">ROUND(AD14/AD13,5)</f>
        <v>#DIV/0!</v>
      </c>
      <c r="AE15" s="43" t="e">
        <f t="shared" ref="AE15" si="75">ROUND(AE14/AE13,5)</f>
        <v>#DIV/0!</v>
      </c>
      <c r="AF15" s="43" t="e">
        <f t="shared" ref="AF15" si="76">ROUND(AF14/AF13,5)</f>
        <v>#DIV/0!</v>
      </c>
      <c r="AG15" s="43" t="e">
        <f t="shared" ref="AG15" si="77">ROUND(AG14/AG13,5)</f>
        <v>#DIV/0!</v>
      </c>
      <c r="AH15" s="43" t="e">
        <f t="shared" ref="AH15" si="78">ROUND(AH14/AH13,5)</f>
        <v>#DIV/0!</v>
      </c>
      <c r="AI15" s="43" t="e">
        <f t="shared" ref="AI15" si="79">ROUND(AI14/AI13,5)</f>
        <v>#DIV/0!</v>
      </c>
      <c r="AJ15" s="43" t="e">
        <f t="shared" ref="AJ15" si="80">ROUND(AJ14/AJ13,5)</f>
        <v>#DIV/0!</v>
      </c>
      <c r="AK15" s="43" t="e">
        <f t="shared" ref="AK15" si="81">ROUND(AK14/AK13,5)</f>
        <v>#DIV/0!</v>
      </c>
      <c r="AL15" s="43" t="e">
        <f t="shared" ref="AL15" si="82">ROUND(AL14/AL13,5)</f>
        <v>#DIV/0!</v>
      </c>
      <c r="AM15" s="43" t="e">
        <f t="shared" ref="AM15" si="83">ROUND(AM14/AM13,5)</f>
        <v>#DIV/0!</v>
      </c>
      <c r="AN15" s="43" t="e">
        <f t="shared" ref="AN15" si="84">ROUND(AN14/AN13,5)</f>
        <v>#DIV/0!</v>
      </c>
    </row>
    <row r="16" spans="1:45" ht="14.25" customHeight="1" x14ac:dyDescent="0.15">
      <c r="A16" s="50"/>
      <c r="B16" s="50"/>
      <c r="C16" s="15" t="s">
        <v>6</v>
      </c>
      <c r="D16" s="16">
        <f>SUM(D12:D15)</f>
        <v>0</v>
      </c>
      <c r="E16" s="13">
        <f>SUM(E12:E15)</f>
        <v>0</v>
      </c>
      <c r="F16" s="17">
        <f>IF(E16=0,0,ROUND(F12*E12/E16+F13*E13/E16+F14*E14/E16+F15*E15/E16,2))</f>
        <v>0</v>
      </c>
      <c r="G16" s="38" t="s">
        <v>20</v>
      </c>
      <c r="H16" s="32"/>
      <c r="I16" s="62" t="s">
        <v>32</v>
      </c>
      <c r="J16" s="59" t="e">
        <f>IF($H13=$AS$2,ROUND(J12*($H18+$H20*J12),4),ROUND($H21^2/8*((2*ACOS(1-J12/($H21/2)))-SIN((2*ACOS(1-J12/($H21/2))))),4))</f>
        <v>#DIV/0!</v>
      </c>
      <c r="K16" s="53"/>
      <c r="L16" s="62" t="s">
        <v>33</v>
      </c>
      <c r="M16" s="64" t="e">
        <f>IF($H13=$AS$2,ROUND(M12*($H18+$H20*M12),5),ROUND($H21^2/8*(2*ACOS(1-M12/($H21/2))-SIN(2*ACOS(1-M12/($H21/2)))),5))</f>
        <v>#DIV/0!</v>
      </c>
      <c r="N16" s="58"/>
      <c r="O16" s="62" t="s">
        <v>28</v>
      </c>
      <c r="P16" s="59" t="e">
        <f>ROUND($H14/M20/60,4)</f>
        <v>#DIV/0!</v>
      </c>
      <c r="Q16" s="53"/>
      <c r="R16" s="56"/>
      <c r="T16" s="42" t="s">
        <v>45</v>
      </c>
      <c r="U16" s="43" t="e">
        <f>ROUND((U15^(2/3)*$H15^0.5)/$H16,5)</f>
        <v>#DIV/0!</v>
      </c>
      <c r="V16" s="43" t="e">
        <f>ROUND((V15^(2/3)*$H15^0.5)/$H16,5)</f>
        <v>#DIV/0!</v>
      </c>
      <c r="W16" s="43" t="e">
        <f t="shared" ref="W16" si="85">ROUND((W15^(2/3)*$H15^0.5)/$H16,5)</f>
        <v>#DIV/0!</v>
      </c>
      <c r="X16" s="43" t="e">
        <f t="shared" ref="X16" si="86">ROUND((X15^(2/3)*$H15^0.5)/$H16,5)</f>
        <v>#DIV/0!</v>
      </c>
      <c r="Y16" s="43" t="e">
        <f t="shared" ref="Y16" si="87">ROUND((Y15^(2/3)*$H15^0.5)/$H16,5)</f>
        <v>#DIV/0!</v>
      </c>
      <c r="Z16" s="43" t="e">
        <f t="shared" ref="Z16" si="88">ROUND((Z15^(2/3)*$H15^0.5)/$H16,5)</f>
        <v>#DIV/0!</v>
      </c>
      <c r="AA16" s="43" t="e">
        <f t="shared" ref="AA16" si="89">ROUND((AA15^(2/3)*$H15^0.5)/$H16,5)</f>
        <v>#DIV/0!</v>
      </c>
      <c r="AB16" s="43" t="e">
        <f t="shared" ref="AB16" si="90">ROUND((AB15^(2/3)*$H15^0.5)/$H16,5)</f>
        <v>#DIV/0!</v>
      </c>
      <c r="AC16" s="43" t="e">
        <f t="shared" ref="AC16" si="91">ROUND((AC15^(2/3)*$H15^0.5)/$H16,5)</f>
        <v>#DIV/0!</v>
      </c>
      <c r="AD16" s="43" t="e">
        <f t="shared" ref="AD16" si="92">ROUND((AD15^(2/3)*$H15^0.5)/$H16,5)</f>
        <v>#DIV/0!</v>
      </c>
      <c r="AE16" s="43" t="e">
        <f t="shared" ref="AE16" si="93">ROUND((AE15^(2/3)*$H15^0.5)/$H16,5)</f>
        <v>#DIV/0!</v>
      </c>
      <c r="AF16" s="43" t="e">
        <f t="shared" ref="AF16" si="94">ROUND((AF15^(2/3)*$H15^0.5)/$H16,5)</f>
        <v>#DIV/0!</v>
      </c>
      <c r="AG16" s="43" t="e">
        <f t="shared" ref="AG16" si="95">ROUND((AG15^(2/3)*$H15^0.5)/$H16,5)</f>
        <v>#DIV/0!</v>
      </c>
      <c r="AH16" s="43" t="e">
        <f t="shared" ref="AH16" si="96">ROUND((AH15^(2/3)*$H15^0.5)/$H16,5)</f>
        <v>#DIV/0!</v>
      </c>
      <c r="AI16" s="43" t="e">
        <f t="shared" ref="AI16" si="97">ROUND((AI15^(2/3)*$H15^0.5)/$H16,5)</f>
        <v>#DIV/0!</v>
      </c>
      <c r="AJ16" s="43" t="e">
        <f t="shared" ref="AJ16" si="98">ROUND((AJ15^(2/3)*$H15^0.5)/$H16,5)</f>
        <v>#DIV/0!</v>
      </c>
      <c r="AK16" s="43" t="e">
        <f t="shared" ref="AK16" si="99">ROUND((AK15^(2/3)*$H15^0.5)/$H16,5)</f>
        <v>#DIV/0!</v>
      </c>
      <c r="AL16" s="43" t="e">
        <f t="shared" ref="AL16" si="100">ROUND((AL15^(2/3)*$H15^0.5)/$H16,5)</f>
        <v>#DIV/0!</v>
      </c>
      <c r="AM16" s="43" t="e">
        <f t="shared" ref="AM16" si="101">ROUND((AM15^(2/3)*$H15^0.5)/$H16,5)</f>
        <v>#DIV/0!</v>
      </c>
      <c r="AN16" s="43" t="e">
        <f t="shared" ref="AN16" si="102">ROUND((AN15^(2/3)*$H15^0.5)/$H16,5)</f>
        <v>#DIV/0!</v>
      </c>
    </row>
    <row r="17" spans="1:45" ht="14.25" customHeight="1" x14ac:dyDescent="0.15">
      <c r="A17" s="50"/>
      <c r="B17" s="50"/>
      <c r="C17" s="5"/>
      <c r="D17" s="7"/>
      <c r="E17" s="11">
        <f>ROUND(D17/10000,3)</f>
        <v>0</v>
      </c>
      <c r="F17" s="3"/>
      <c r="G17" s="26" t="s">
        <v>97</v>
      </c>
      <c r="H17" s="31"/>
      <c r="I17" s="62"/>
      <c r="J17" s="59"/>
      <c r="K17" s="53"/>
      <c r="L17" s="62"/>
      <c r="M17" s="64"/>
      <c r="N17" s="58"/>
      <c r="O17" s="62"/>
      <c r="P17" s="59"/>
      <c r="Q17" s="53"/>
      <c r="R17" s="56"/>
      <c r="T17" s="44" t="s">
        <v>46</v>
      </c>
      <c r="U17" s="45" t="e">
        <f>ROUND(U14*U16,4)</f>
        <v>#DIV/0!</v>
      </c>
      <c r="V17" s="45" t="e">
        <f t="shared" ref="V17" si="103">ROUND(V14*V16,4)</f>
        <v>#DIV/0!</v>
      </c>
      <c r="W17" s="45" t="e">
        <f t="shared" ref="W17" si="104">ROUND(W14*W16,4)</f>
        <v>#DIV/0!</v>
      </c>
      <c r="X17" s="45" t="e">
        <f t="shared" ref="X17" si="105">ROUND(X14*X16,4)</f>
        <v>#DIV/0!</v>
      </c>
      <c r="Y17" s="45" t="e">
        <f t="shared" ref="Y17" si="106">ROUND(Y14*Y16,4)</f>
        <v>#DIV/0!</v>
      </c>
      <c r="Z17" s="45" t="e">
        <f t="shared" ref="Z17" si="107">ROUND(Z14*Z16,4)</f>
        <v>#DIV/0!</v>
      </c>
      <c r="AA17" s="45" t="e">
        <f t="shared" ref="AA17" si="108">ROUND(AA14*AA16,4)</f>
        <v>#DIV/0!</v>
      </c>
      <c r="AB17" s="45" t="e">
        <f t="shared" ref="AB17" si="109">ROUND(AB14*AB16,4)</f>
        <v>#DIV/0!</v>
      </c>
      <c r="AC17" s="45" t="e">
        <f t="shared" ref="AC17" si="110">ROUND(AC14*AC16,4)</f>
        <v>#DIV/0!</v>
      </c>
      <c r="AD17" s="45" t="e">
        <f t="shared" ref="AD17" si="111">ROUND(AD14*AD16,4)</f>
        <v>#DIV/0!</v>
      </c>
      <c r="AE17" s="45" t="e">
        <f t="shared" ref="AE17" si="112">ROUND(AE14*AE16,4)</f>
        <v>#DIV/0!</v>
      </c>
      <c r="AF17" s="45" t="e">
        <f t="shared" ref="AF17" si="113">ROUND(AF14*AF16,4)</f>
        <v>#DIV/0!</v>
      </c>
      <c r="AG17" s="45" t="e">
        <f t="shared" ref="AG17" si="114">ROUND(AG14*AG16,4)</f>
        <v>#DIV/0!</v>
      </c>
      <c r="AH17" s="45" t="e">
        <f t="shared" ref="AH17" si="115">ROUND(AH14*AH16,4)</f>
        <v>#DIV/0!</v>
      </c>
      <c r="AI17" s="45" t="e">
        <f t="shared" ref="AI17" si="116">ROUND(AI14*AI16,4)</f>
        <v>#DIV/0!</v>
      </c>
      <c r="AJ17" s="45" t="e">
        <f t="shared" ref="AJ17" si="117">ROUND(AJ14*AJ16,4)</f>
        <v>#DIV/0!</v>
      </c>
      <c r="AK17" s="45" t="e">
        <f t="shared" ref="AK17" si="118">ROUND(AK14*AK16,4)</f>
        <v>#DIV/0!</v>
      </c>
      <c r="AL17" s="45" t="e">
        <f t="shared" ref="AL17" si="119">ROUND(AL14*AL16,4)</f>
        <v>#DIV/0!</v>
      </c>
      <c r="AM17" s="45" t="e">
        <f t="shared" ref="AM17" si="120">ROUND(AM14*AM16,4)</f>
        <v>#DIV/0!</v>
      </c>
      <c r="AN17" s="45" t="e">
        <f t="shared" ref="AN17" si="121">ROUND(AN14*AN16,4)</f>
        <v>#DIV/0!</v>
      </c>
    </row>
    <row r="18" spans="1:45" ht="14.25" customHeight="1" x14ac:dyDescent="0.15">
      <c r="A18" s="50"/>
      <c r="B18" s="50"/>
      <c r="C18" s="6"/>
      <c r="D18" s="8"/>
      <c r="E18" s="12">
        <f>ROUND(D18/10000,3)</f>
        <v>0</v>
      </c>
      <c r="F18" s="4"/>
      <c r="G18" s="26" t="s">
        <v>98</v>
      </c>
      <c r="H18" s="31"/>
      <c r="I18" s="62" t="s">
        <v>25</v>
      </c>
      <c r="J18" s="59" t="e">
        <f>ROUND(J16/J14,4)</f>
        <v>#DIV/0!</v>
      </c>
      <c r="K18" s="53"/>
      <c r="L18" s="62" t="s">
        <v>35</v>
      </c>
      <c r="M18" s="64" t="e">
        <f>ROUND(M16/M14,5)</f>
        <v>#DIV/0!</v>
      </c>
      <c r="N18" s="58"/>
      <c r="O18" s="62" t="s">
        <v>29</v>
      </c>
      <c r="P18" s="59" t="e">
        <f>SUM(P14:P17)</f>
        <v>#DIV/0!</v>
      </c>
      <c r="Q18" s="53"/>
      <c r="R18" s="56"/>
      <c r="T18" s="42" t="s">
        <v>47</v>
      </c>
      <c r="U18" s="43" t="e">
        <f>ROUND($H14/U16/60,4)</f>
        <v>#DIV/0!</v>
      </c>
      <c r="V18" s="43" t="e">
        <f t="shared" ref="V18:AN18" si="122">ROUND($H14/V16/60,4)</f>
        <v>#DIV/0!</v>
      </c>
      <c r="W18" s="43" t="e">
        <f t="shared" si="122"/>
        <v>#DIV/0!</v>
      </c>
      <c r="X18" s="43" t="e">
        <f t="shared" si="122"/>
        <v>#DIV/0!</v>
      </c>
      <c r="Y18" s="43" t="e">
        <f t="shared" si="122"/>
        <v>#DIV/0!</v>
      </c>
      <c r="Z18" s="43" t="e">
        <f t="shared" si="122"/>
        <v>#DIV/0!</v>
      </c>
      <c r="AA18" s="43" t="e">
        <f t="shared" si="122"/>
        <v>#DIV/0!</v>
      </c>
      <c r="AB18" s="43" t="e">
        <f t="shared" si="122"/>
        <v>#DIV/0!</v>
      </c>
      <c r="AC18" s="43" t="e">
        <f t="shared" si="122"/>
        <v>#DIV/0!</v>
      </c>
      <c r="AD18" s="43" t="e">
        <f t="shared" si="122"/>
        <v>#DIV/0!</v>
      </c>
      <c r="AE18" s="43" t="e">
        <f t="shared" si="122"/>
        <v>#DIV/0!</v>
      </c>
      <c r="AF18" s="43" t="e">
        <f t="shared" si="122"/>
        <v>#DIV/0!</v>
      </c>
      <c r="AG18" s="43" t="e">
        <f t="shared" si="122"/>
        <v>#DIV/0!</v>
      </c>
      <c r="AH18" s="43" t="e">
        <f t="shared" si="122"/>
        <v>#DIV/0!</v>
      </c>
      <c r="AI18" s="43" t="e">
        <f t="shared" si="122"/>
        <v>#DIV/0!</v>
      </c>
      <c r="AJ18" s="43" t="e">
        <f t="shared" si="122"/>
        <v>#DIV/0!</v>
      </c>
      <c r="AK18" s="43" t="e">
        <f t="shared" si="122"/>
        <v>#DIV/0!</v>
      </c>
      <c r="AL18" s="43" t="e">
        <f t="shared" si="122"/>
        <v>#DIV/0!</v>
      </c>
      <c r="AM18" s="43" t="e">
        <f t="shared" si="122"/>
        <v>#DIV/0!</v>
      </c>
      <c r="AN18" s="43" t="e">
        <f t="shared" si="122"/>
        <v>#DIV/0!</v>
      </c>
    </row>
    <row r="19" spans="1:45" ht="14.25" customHeight="1" x14ac:dyDescent="0.15">
      <c r="A19" s="50"/>
      <c r="B19" s="50"/>
      <c r="C19" s="6"/>
      <c r="D19" s="8"/>
      <c r="E19" s="12">
        <f>ROUND(D19/10000,3)</f>
        <v>0</v>
      </c>
      <c r="F19" s="4"/>
      <c r="G19" s="26" t="s">
        <v>21</v>
      </c>
      <c r="H19" s="31"/>
      <c r="I19" s="62"/>
      <c r="J19" s="59"/>
      <c r="K19" s="53"/>
      <c r="L19" s="62"/>
      <c r="M19" s="64"/>
      <c r="N19" s="58"/>
      <c r="O19" s="62"/>
      <c r="P19" s="59"/>
      <c r="Q19" s="53"/>
      <c r="R19" s="56"/>
      <c r="T19" s="44" t="s">
        <v>48</v>
      </c>
      <c r="U19" s="45" t="e">
        <f>ROUND($F21*3500/($P14+U18+25)*$E21/360,4)</f>
        <v>#DIV/0!</v>
      </c>
      <c r="V19" s="45" t="e">
        <f t="shared" ref="V19" si="123">ROUND($F21*3500/($P14+V18+25)*$E21/360,4)</f>
        <v>#DIV/0!</v>
      </c>
      <c r="W19" s="45" t="e">
        <f t="shared" ref="W19" si="124">ROUND($F21*3500/($P14+W18+25)*$E21/360,4)</f>
        <v>#DIV/0!</v>
      </c>
      <c r="X19" s="45" t="e">
        <f t="shared" ref="X19" si="125">ROUND($F21*3500/($P14+X18+25)*$E21/360,4)</f>
        <v>#DIV/0!</v>
      </c>
      <c r="Y19" s="45" t="e">
        <f t="shared" ref="Y19" si="126">ROUND($F21*3500/($P14+Y18+25)*$E21/360,4)</f>
        <v>#DIV/0!</v>
      </c>
      <c r="Z19" s="45" t="e">
        <f t="shared" ref="Z19" si="127">ROUND($F21*3500/($P14+Z18+25)*$E21/360,4)</f>
        <v>#DIV/0!</v>
      </c>
      <c r="AA19" s="45" t="e">
        <f t="shared" ref="AA19" si="128">ROUND($F21*3500/($P14+AA18+25)*$E21/360,4)</f>
        <v>#DIV/0!</v>
      </c>
      <c r="AB19" s="45" t="e">
        <f t="shared" ref="AB19" si="129">ROUND($F21*3500/($P14+AB18+25)*$E21/360,4)</f>
        <v>#DIV/0!</v>
      </c>
      <c r="AC19" s="45" t="e">
        <f t="shared" ref="AC19" si="130">ROUND($F21*3500/($P14+AC18+25)*$E21/360,4)</f>
        <v>#DIV/0!</v>
      </c>
      <c r="AD19" s="45" t="e">
        <f t="shared" ref="AD19" si="131">ROUND($F21*3500/($P14+AD18+25)*$E21/360,4)</f>
        <v>#DIV/0!</v>
      </c>
      <c r="AE19" s="45" t="e">
        <f t="shared" ref="AE19" si="132">ROUND($F21*3500/($P14+AE18+25)*$E21/360,4)</f>
        <v>#DIV/0!</v>
      </c>
      <c r="AF19" s="45" t="e">
        <f t="shared" ref="AF19" si="133">ROUND($F21*3500/($P14+AF18+25)*$E21/360,4)</f>
        <v>#DIV/0!</v>
      </c>
      <c r="AG19" s="45" t="e">
        <f t="shared" ref="AG19" si="134">ROUND($F21*3500/($P14+AG18+25)*$E21/360,4)</f>
        <v>#DIV/0!</v>
      </c>
      <c r="AH19" s="45" t="e">
        <f t="shared" ref="AH19" si="135">ROUND($F21*3500/($P14+AH18+25)*$E21/360,4)</f>
        <v>#DIV/0!</v>
      </c>
      <c r="AI19" s="45" t="e">
        <f t="shared" ref="AI19" si="136">ROUND($F21*3500/($P14+AI18+25)*$E21/360,4)</f>
        <v>#DIV/0!</v>
      </c>
      <c r="AJ19" s="45" t="e">
        <f t="shared" ref="AJ19" si="137">ROUND($F21*3500/($P14+AJ18+25)*$E21/360,4)</f>
        <v>#DIV/0!</v>
      </c>
      <c r="AK19" s="45" t="e">
        <f t="shared" ref="AK19" si="138">ROUND($F21*3500/($P14+AK18+25)*$E21/360,4)</f>
        <v>#DIV/0!</v>
      </c>
      <c r="AL19" s="45" t="e">
        <f t="shared" ref="AL19" si="139">ROUND($F21*3500/($P14+AL18+25)*$E21/360,4)</f>
        <v>#DIV/0!</v>
      </c>
      <c r="AM19" s="45" t="e">
        <f t="shared" ref="AM19" si="140">ROUND($F21*3500/($P14+AM18+25)*$E21/360,4)</f>
        <v>#DIV/0!</v>
      </c>
      <c r="AN19" s="45" t="e">
        <f t="shared" ref="AN19" si="141">ROUND($F21*3500/($P14+AN18+25)*$E21/360,4)</f>
        <v>#DIV/0!</v>
      </c>
    </row>
    <row r="20" spans="1:45" ht="14.25" customHeight="1" x14ac:dyDescent="0.15">
      <c r="A20" s="50"/>
      <c r="B20" s="50"/>
      <c r="C20" s="15" t="s">
        <v>7</v>
      </c>
      <c r="D20" s="16">
        <f>SUM(D17:D19)</f>
        <v>0</v>
      </c>
      <c r="E20" s="13">
        <f>SUM(E17:E19)</f>
        <v>0</v>
      </c>
      <c r="F20" s="17">
        <f>IF(E20=0,0,ROUND(F17*E17/E20+F18*E18/E20+F19*E19/E20,2))</f>
        <v>0</v>
      </c>
      <c r="G20" s="34" t="s">
        <v>40</v>
      </c>
      <c r="H20" s="35" t="str">
        <f>IF(H13=AS$2,ROUND((H17-H18)/(2*H19),4),"")</f>
        <v/>
      </c>
      <c r="I20" s="62" t="s">
        <v>26</v>
      </c>
      <c r="J20" s="59" t="e">
        <f>ROUND((J18^(2/3)*$H15^0.5)/$H16,4)</f>
        <v>#DIV/0!</v>
      </c>
      <c r="K20" s="53"/>
      <c r="L20" s="62" t="s">
        <v>36</v>
      </c>
      <c r="M20" s="64" t="e">
        <f>ROUND((M18^(2/3)*$H15^0.5)/$H16,5)</f>
        <v>#DIV/0!</v>
      </c>
      <c r="N20" s="58"/>
      <c r="O20" s="62" t="s">
        <v>30</v>
      </c>
      <c r="P20" s="59" t="e">
        <f>ROUND(3500/(P18+25),4)</f>
        <v>#DIV/0!</v>
      </c>
      <c r="Q20" s="53"/>
      <c r="R20" s="56"/>
      <c r="T20" s="42" t="s">
        <v>49</v>
      </c>
      <c r="U20" s="43" t="e">
        <f>IF($H13=$AS$2,$H15^0.5/$H16*(U12*($H18+$H20*U12))^(5/3)-U19*($H18+2*(U12^2+$H20^2*U12^2)^0.5)^(2/3),$H15^0.5/$H16*($H21^2/8*(2*ACOS(1-U12/($H21/2))-SIN(2*ACOS(1-U12/($H21/2)))))^(5/3)-U19*($H21/2*2*ACOS(1-U12/($H21/2)))^(2/3))</f>
        <v>#DIV/0!</v>
      </c>
      <c r="V20" s="43" t="e">
        <f t="shared" ref="V20" si="142">IF($H13=$AS$2,$H15^0.5/$H16*(V12*($H18+$H20*V12))^(5/3)-V19*($H18+2*(V12^2+$H20^2*V12^2)^0.5)^(2/3),$H15^0.5/$H16*($H21^2/8*(2*ACOS(1-V12/($H21/2))-SIN(2*ACOS(1-V12/($H21/2)))))^(5/3)-V19*($H21/2*2*ACOS(1-V12/($H21/2)))^(2/3))</f>
        <v>#DIV/0!</v>
      </c>
      <c r="W20" s="43" t="e">
        <f t="shared" ref="W20" si="143">IF($H13=$AS$2,$H15^0.5/$H16*(W12*($H18+$H20*W12))^(5/3)-W19*($H18+2*(W12^2+$H20^2*W12^2)^0.5)^(2/3),$H15^0.5/$H16*($H21^2/8*(2*ACOS(1-W12/($H21/2))-SIN(2*ACOS(1-W12/($H21/2)))))^(5/3)-W19*($H21/2*2*ACOS(1-W12/($H21/2)))^(2/3))</f>
        <v>#DIV/0!</v>
      </c>
      <c r="X20" s="43" t="e">
        <f t="shared" ref="X20" si="144">IF($H13=$AS$2,$H15^0.5/$H16*(X12*($H18+$H20*X12))^(5/3)-X19*($H18+2*(X12^2+$H20^2*X12^2)^0.5)^(2/3),$H15^0.5/$H16*($H21^2/8*(2*ACOS(1-X12/($H21/2))-SIN(2*ACOS(1-X12/($H21/2)))))^(5/3)-X19*($H21/2*2*ACOS(1-X12/($H21/2)))^(2/3))</f>
        <v>#DIV/0!</v>
      </c>
      <c r="Y20" s="43" t="e">
        <f t="shared" ref="Y20" si="145">IF($H13=$AS$2,$H15^0.5/$H16*(Y12*($H18+$H20*Y12))^(5/3)-Y19*($H18+2*(Y12^2+$H20^2*Y12^2)^0.5)^(2/3),$H15^0.5/$H16*($H21^2/8*(2*ACOS(1-Y12/($H21/2))-SIN(2*ACOS(1-Y12/($H21/2)))))^(5/3)-Y19*($H21/2*2*ACOS(1-Y12/($H21/2)))^(2/3))</f>
        <v>#DIV/0!</v>
      </c>
      <c r="Z20" s="43" t="e">
        <f t="shared" ref="Z20" si="146">IF($H13=$AS$2,$H15^0.5/$H16*(Z12*($H18+$H20*Z12))^(5/3)-Z19*($H18+2*(Z12^2+$H20^2*Z12^2)^0.5)^(2/3),$H15^0.5/$H16*($H21^2/8*(2*ACOS(1-Z12/($H21/2))-SIN(2*ACOS(1-Z12/($H21/2)))))^(5/3)-Z19*($H21/2*2*ACOS(1-Z12/($H21/2)))^(2/3))</f>
        <v>#DIV/0!</v>
      </c>
      <c r="AA20" s="43" t="e">
        <f t="shared" ref="AA20" si="147">IF($H13=$AS$2,$H15^0.5/$H16*(AA12*($H18+$H20*AA12))^(5/3)-AA19*($H18+2*(AA12^2+$H20^2*AA12^2)^0.5)^(2/3),$H15^0.5/$H16*($H21^2/8*(2*ACOS(1-AA12/($H21/2))-SIN(2*ACOS(1-AA12/($H21/2)))))^(5/3)-AA19*($H21/2*2*ACOS(1-AA12/($H21/2)))^(2/3))</f>
        <v>#DIV/0!</v>
      </c>
      <c r="AB20" s="43" t="e">
        <f t="shared" ref="AB20" si="148">IF($H13=$AS$2,$H15^0.5/$H16*(AB12*($H18+$H20*AB12))^(5/3)-AB19*($H18+2*(AB12^2+$H20^2*AB12^2)^0.5)^(2/3),$H15^0.5/$H16*($H21^2/8*(2*ACOS(1-AB12/($H21/2))-SIN(2*ACOS(1-AB12/($H21/2)))))^(5/3)-AB19*($H21/2*2*ACOS(1-AB12/($H21/2)))^(2/3))</f>
        <v>#DIV/0!</v>
      </c>
      <c r="AC20" s="43" t="e">
        <f t="shared" ref="AC20" si="149">IF($H13=$AS$2,$H15^0.5/$H16*(AC12*($H18+$H20*AC12))^(5/3)-AC19*($H18+2*(AC12^2+$H20^2*AC12^2)^0.5)^(2/3),$H15^0.5/$H16*($H21^2/8*(2*ACOS(1-AC12/($H21/2))-SIN(2*ACOS(1-AC12/($H21/2)))))^(5/3)-AC19*($H21/2*2*ACOS(1-AC12/($H21/2)))^(2/3))</f>
        <v>#DIV/0!</v>
      </c>
      <c r="AD20" s="43" t="e">
        <f t="shared" ref="AD20" si="150">IF($H13=$AS$2,$H15^0.5/$H16*(AD12*($H18+$H20*AD12))^(5/3)-AD19*($H18+2*(AD12^2+$H20^2*AD12^2)^0.5)^(2/3),$H15^0.5/$H16*($H21^2/8*(2*ACOS(1-AD12/($H21/2))-SIN(2*ACOS(1-AD12/($H21/2)))))^(5/3)-AD19*($H21/2*2*ACOS(1-AD12/($H21/2)))^(2/3))</f>
        <v>#DIV/0!</v>
      </c>
      <c r="AE20" s="43" t="e">
        <f t="shared" ref="AE20" si="151">IF($H13=$AS$2,$H15^0.5/$H16*(AE12*($H18+$H20*AE12))^(5/3)-AE19*($H18+2*(AE12^2+$H20^2*AE12^2)^0.5)^(2/3),$H15^0.5/$H16*($H21^2/8*(2*ACOS(1-AE12/($H21/2))-SIN(2*ACOS(1-AE12/($H21/2)))))^(5/3)-AE19*($H21/2*2*ACOS(1-AE12/($H21/2)))^(2/3))</f>
        <v>#DIV/0!</v>
      </c>
      <c r="AF20" s="43" t="e">
        <f t="shared" ref="AF20" si="152">IF($H13=$AS$2,$H15^0.5/$H16*(AF12*($H18+$H20*AF12))^(5/3)-AF19*($H18+2*(AF12^2+$H20^2*AF12^2)^0.5)^(2/3),$H15^0.5/$H16*($H21^2/8*(2*ACOS(1-AF12/($H21/2))-SIN(2*ACOS(1-AF12/($H21/2)))))^(5/3)-AF19*($H21/2*2*ACOS(1-AF12/($H21/2)))^(2/3))</f>
        <v>#DIV/0!</v>
      </c>
      <c r="AG20" s="43" t="e">
        <f t="shared" ref="AG20" si="153">IF($H13=$AS$2,$H15^0.5/$H16*(AG12*($H18+$H20*AG12))^(5/3)-AG19*($H18+2*(AG12^2+$H20^2*AG12^2)^0.5)^(2/3),$H15^0.5/$H16*($H21^2/8*(2*ACOS(1-AG12/($H21/2))-SIN(2*ACOS(1-AG12/($H21/2)))))^(5/3)-AG19*($H21/2*2*ACOS(1-AG12/($H21/2)))^(2/3))</f>
        <v>#DIV/0!</v>
      </c>
      <c r="AH20" s="43" t="e">
        <f t="shared" ref="AH20" si="154">IF($H13=$AS$2,$H15^0.5/$H16*(AH12*($H18+$H20*AH12))^(5/3)-AH19*($H18+2*(AH12^2+$H20^2*AH12^2)^0.5)^(2/3),$H15^0.5/$H16*($H21^2/8*(2*ACOS(1-AH12/($H21/2))-SIN(2*ACOS(1-AH12/($H21/2)))))^(5/3)-AH19*($H21/2*2*ACOS(1-AH12/($H21/2)))^(2/3))</f>
        <v>#DIV/0!</v>
      </c>
      <c r="AI20" s="43" t="e">
        <f t="shared" ref="AI20" si="155">IF($H13=$AS$2,$H15^0.5/$H16*(AI12*($H18+$H20*AI12))^(5/3)-AI19*($H18+2*(AI12^2+$H20^2*AI12^2)^0.5)^(2/3),$H15^0.5/$H16*($H21^2/8*(2*ACOS(1-AI12/($H21/2))-SIN(2*ACOS(1-AI12/($H21/2)))))^(5/3)-AI19*($H21/2*2*ACOS(1-AI12/($H21/2)))^(2/3))</f>
        <v>#DIV/0!</v>
      </c>
      <c r="AJ20" s="43" t="e">
        <f t="shared" ref="AJ20" si="156">IF($H13=$AS$2,$H15^0.5/$H16*(AJ12*($H18+$H20*AJ12))^(5/3)-AJ19*($H18+2*(AJ12^2+$H20^2*AJ12^2)^0.5)^(2/3),$H15^0.5/$H16*($H21^2/8*(2*ACOS(1-AJ12/($H21/2))-SIN(2*ACOS(1-AJ12/($H21/2)))))^(5/3)-AJ19*($H21/2*2*ACOS(1-AJ12/($H21/2)))^(2/3))</f>
        <v>#DIV/0!</v>
      </c>
      <c r="AK20" s="43" t="e">
        <f t="shared" ref="AK20" si="157">IF($H13=$AS$2,$H15^0.5/$H16*(AK12*($H18+$H20*AK12))^(5/3)-AK19*($H18+2*(AK12^2+$H20^2*AK12^2)^0.5)^(2/3),$H15^0.5/$H16*($H21^2/8*(2*ACOS(1-AK12/($H21/2))-SIN(2*ACOS(1-AK12/($H21/2)))))^(5/3)-AK19*($H21/2*2*ACOS(1-AK12/($H21/2)))^(2/3))</f>
        <v>#DIV/0!</v>
      </c>
      <c r="AL20" s="43" t="e">
        <f t="shared" ref="AL20" si="158">IF($H13=$AS$2,$H15^0.5/$H16*(AL12*($H18+$H20*AL12))^(5/3)-AL19*($H18+2*(AL12^2+$H20^2*AL12^2)^0.5)^(2/3),$H15^0.5/$H16*($H21^2/8*(2*ACOS(1-AL12/($H21/2))-SIN(2*ACOS(1-AL12/($H21/2)))))^(5/3)-AL19*($H21/2*2*ACOS(1-AL12/($H21/2)))^(2/3))</f>
        <v>#DIV/0!</v>
      </c>
      <c r="AM20" s="43" t="e">
        <f t="shared" ref="AM20" si="159">IF($H13=$AS$2,$H15^0.5/$H16*(AM12*($H18+$H20*AM12))^(5/3)-AM19*($H18+2*(AM12^2+$H20^2*AM12^2)^0.5)^(2/3),$H15^0.5/$H16*($H21^2/8*(2*ACOS(1-AM12/($H21/2))-SIN(2*ACOS(1-AM12/($H21/2)))))^(5/3)-AM19*($H21/2*2*ACOS(1-AM12/($H21/2)))^(2/3))</f>
        <v>#DIV/0!</v>
      </c>
      <c r="AN20" s="43" t="e">
        <f t="shared" ref="AN20" si="160">IF($H13=$AS$2,$H15^0.5/$H16*(AN12*($H18+$H20*AN12))^(5/3)-AN19*($H18+2*(AN12^2+$H20^2*AN12^2)^0.5)^(2/3),$H15^0.5/$H16*($H21^2/8*(2*ACOS(1-AN12/($H21/2))-SIN(2*ACOS(1-AN12/($H21/2)))))^(5/3)-AN19*($H21/2*2*ACOS(1-AN12/($H21/2)))^(2/3))</f>
        <v>#DIV/0!</v>
      </c>
    </row>
    <row r="21" spans="1:45" ht="14.25" customHeight="1" x14ac:dyDescent="0.15">
      <c r="A21" s="51"/>
      <c r="B21" s="51"/>
      <c r="C21" s="15" t="s">
        <v>8</v>
      </c>
      <c r="D21" s="16">
        <f>SUM(D20,D16)</f>
        <v>0</v>
      </c>
      <c r="E21" s="13">
        <f>SUM(E20,E16)</f>
        <v>0</v>
      </c>
      <c r="F21" s="17">
        <f>IF(E21=0,0,ROUND(F16*E16/E21+F20*E20/E21,2))</f>
        <v>0</v>
      </c>
      <c r="G21" s="28" t="s">
        <v>22</v>
      </c>
      <c r="H21" s="33"/>
      <c r="I21" s="67"/>
      <c r="J21" s="60"/>
      <c r="K21" s="54"/>
      <c r="L21" s="67"/>
      <c r="M21" s="74"/>
      <c r="N21" s="58"/>
      <c r="O21" s="67"/>
      <c r="P21" s="60"/>
      <c r="Q21" s="54"/>
      <c r="R21" s="57"/>
      <c r="T21" s="46" t="s">
        <v>50</v>
      </c>
      <c r="U21" s="47" t="e">
        <f>IF($H13=$AS$2,5/3*$H15^0.5/$H16*(U12*($H18+$H20*U12))^(2/3)*($H18+2*$H20*U12)-2/3*U19*($H18+2*(U12^2+$H20^2*U12^2)^0.5)^(-1/3)*(U12^2+$H20^2*U12^2)^(-1/2)*2*U12*(1+$H20^2),5/3*$H15^0.5/$H16*($H21^2/8*(2*ACOS(1-U12/($H21/2))-SIN(2*ACOS(1-U12/($H21/2)))))^(2/3)*($H21^2/8*(1-COS(2*ACOS(1-U12/($H21/2)))))-2/3*U19*($H21/2*2*ACOS(1-U12/($H21/2)))^(-1/3)*$H21/2)</f>
        <v>#DIV/0!</v>
      </c>
      <c r="V21" s="47" t="e">
        <f t="shared" ref="V21" si="161">IF($H13=$AS$2,5/3*$H15^0.5/$H16*(V12*($H18+$H20*V12))^(2/3)*($H18+2*$H20*V12)-2/3*V19*($H18+2*(V12^2+$H20^2*V12^2)^0.5)^(-1/3)*(V12^2+$H20^2*V12^2)^(-1/2)*2*V12*(1+$H20^2),5/3*$H15^0.5/$H16*($H21^2/8*(2*ACOS(1-V12/($H21/2))-SIN(2*ACOS(1-V12/($H21/2)))))^(2/3)*($H21^2/8*(1-COS(2*ACOS(1-V12/($H21/2)))))-2/3*V19*($H21/2*2*ACOS(1-V12/($H21/2)))^(-1/3)*$H21/2)</f>
        <v>#DIV/0!</v>
      </c>
      <c r="W21" s="47" t="e">
        <f t="shared" ref="W21" si="162">IF($H13=$AS$2,5/3*$H15^0.5/$H16*(W12*($H18+$H20*W12))^(2/3)*($H18+2*$H20*W12)-2/3*W19*($H18+2*(W12^2+$H20^2*W12^2)^0.5)^(-1/3)*(W12^2+$H20^2*W12^2)^(-1/2)*2*W12*(1+$H20^2),5/3*$H15^0.5/$H16*($H21^2/8*(2*ACOS(1-W12/($H21/2))-SIN(2*ACOS(1-W12/($H21/2)))))^(2/3)*($H21^2/8*(1-COS(2*ACOS(1-W12/($H21/2)))))-2/3*W19*($H21/2*2*ACOS(1-W12/($H21/2)))^(-1/3)*$H21/2)</f>
        <v>#DIV/0!</v>
      </c>
      <c r="X21" s="47" t="e">
        <f t="shared" ref="X21" si="163">IF($H13=$AS$2,5/3*$H15^0.5/$H16*(X12*($H18+$H20*X12))^(2/3)*($H18+2*$H20*X12)-2/3*X19*($H18+2*(X12^2+$H20^2*X12^2)^0.5)^(-1/3)*(X12^2+$H20^2*X12^2)^(-1/2)*2*X12*(1+$H20^2),5/3*$H15^0.5/$H16*($H21^2/8*(2*ACOS(1-X12/($H21/2))-SIN(2*ACOS(1-X12/($H21/2)))))^(2/3)*($H21^2/8*(1-COS(2*ACOS(1-X12/($H21/2)))))-2/3*X19*($H21/2*2*ACOS(1-X12/($H21/2)))^(-1/3)*$H21/2)</f>
        <v>#DIV/0!</v>
      </c>
      <c r="Y21" s="47" t="e">
        <f t="shared" ref="Y21" si="164">IF($H13=$AS$2,5/3*$H15^0.5/$H16*(Y12*($H18+$H20*Y12))^(2/3)*($H18+2*$H20*Y12)-2/3*Y19*($H18+2*(Y12^2+$H20^2*Y12^2)^0.5)^(-1/3)*(Y12^2+$H20^2*Y12^2)^(-1/2)*2*Y12*(1+$H20^2),5/3*$H15^0.5/$H16*($H21^2/8*(2*ACOS(1-Y12/($H21/2))-SIN(2*ACOS(1-Y12/($H21/2)))))^(2/3)*($H21^2/8*(1-COS(2*ACOS(1-Y12/($H21/2)))))-2/3*Y19*($H21/2*2*ACOS(1-Y12/($H21/2)))^(-1/3)*$H21/2)</f>
        <v>#DIV/0!</v>
      </c>
      <c r="Z21" s="47" t="e">
        <f t="shared" ref="Z21" si="165">IF($H13=$AS$2,5/3*$H15^0.5/$H16*(Z12*($H18+$H20*Z12))^(2/3)*($H18+2*$H20*Z12)-2/3*Z19*($H18+2*(Z12^2+$H20^2*Z12^2)^0.5)^(-1/3)*(Z12^2+$H20^2*Z12^2)^(-1/2)*2*Z12*(1+$H20^2),5/3*$H15^0.5/$H16*($H21^2/8*(2*ACOS(1-Z12/($H21/2))-SIN(2*ACOS(1-Z12/($H21/2)))))^(2/3)*($H21^2/8*(1-COS(2*ACOS(1-Z12/($H21/2)))))-2/3*Z19*($H21/2*2*ACOS(1-Z12/($H21/2)))^(-1/3)*$H21/2)</f>
        <v>#DIV/0!</v>
      </c>
      <c r="AA21" s="47" t="e">
        <f t="shared" ref="AA21" si="166">IF($H13=$AS$2,5/3*$H15^0.5/$H16*(AA12*($H18+$H20*AA12))^(2/3)*($H18+2*$H20*AA12)-2/3*AA19*($H18+2*(AA12^2+$H20^2*AA12^2)^0.5)^(-1/3)*(AA12^2+$H20^2*AA12^2)^(-1/2)*2*AA12*(1+$H20^2),5/3*$H15^0.5/$H16*($H21^2/8*(2*ACOS(1-AA12/($H21/2))-SIN(2*ACOS(1-AA12/($H21/2)))))^(2/3)*($H21^2/8*(1-COS(2*ACOS(1-AA12/($H21/2)))))-2/3*AA19*($H21/2*2*ACOS(1-AA12/($H21/2)))^(-1/3)*$H21/2)</f>
        <v>#DIV/0!</v>
      </c>
      <c r="AB21" s="47" t="e">
        <f t="shared" ref="AB21" si="167">IF($H13=$AS$2,5/3*$H15^0.5/$H16*(AB12*($H18+$H20*AB12))^(2/3)*($H18+2*$H20*AB12)-2/3*AB19*($H18+2*(AB12^2+$H20^2*AB12^2)^0.5)^(-1/3)*(AB12^2+$H20^2*AB12^2)^(-1/2)*2*AB12*(1+$H20^2),5/3*$H15^0.5/$H16*($H21^2/8*(2*ACOS(1-AB12/($H21/2))-SIN(2*ACOS(1-AB12/($H21/2)))))^(2/3)*($H21^2/8*(1-COS(2*ACOS(1-AB12/($H21/2)))))-2/3*AB19*($H21/2*2*ACOS(1-AB12/($H21/2)))^(-1/3)*$H21/2)</f>
        <v>#DIV/0!</v>
      </c>
      <c r="AC21" s="47" t="e">
        <f t="shared" ref="AC21" si="168">IF($H13=$AS$2,5/3*$H15^0.5/$H16*(AC12*($H18+$H20*AC12))^(2/3)*($H18+2*$H20*AC12)-2/3*AC19*($H18+2*(AC12^2+$H20^2*AC12^2)^0.5)^(-1/3)*(AC12^2+$H20^2*AC12^2)^(-1/2)*2*AC12*(1+$H20^2),5/3*$H15^0.5/$H16*($H21^2/8*(2*ACOS(1-AC12/($H21/2))-SIN(2*ACOS(1-AC12/($H21/2)))))^(2/3)*($H21^2/8*(1-COS(2*ACOS(1-AC12/($H21/2)))))-2/3*AC19*($H21/2*2*ACOS(1-AC12/($H21/2)))^(-1/3)*$H21/2)</f>
        <v>#DIV/0!</v>
      </c>
      <c r="AD21" s="47" t="e">
        <f t="shared" ref="AD21" si="169">IF($H13=$AS$2,5/3*$H15^0.5/$H16*(AD12*($H18+$H20*AD12))^(2/3)*($H18+2*$H20*AD12)-2/3*AD19*($H18+2*(AD12^2+$H20^2*AD12^2)^0.5)^(-1/3)*(AD12^2+$H20^2*AD12^2)^(-1/2)*2*AD12*(1+$H20^2),5/3*$H15^0.5/$H16*($H21^2/8*(2*ACOS(1-AD12/($H21/2))-SIN(2*ACOS(1-AD12/($H21/2)))))^(2/3)*($H21^2/8*(1-COS(2*ACOS(1-AD12/($H21/2)))))-2/3*AD19*($H21/2*2*ACOS(1-AD12/($H21/2)))^(-1/3)*$H21/2)</f>
        <v>#DIV/0!</v>
      </c>
      <c r="AE21" s="47" t="e">
        <f t="shared" ref="AE21" si="170">IF($H13=$AS$2,5/3*$H15^0.5/$H16*(AE12*($H18+$H20*AE12))^(2/3)*($H18+2*$H20*AE12)-2/3*AE19*($H18+2*(AE12^2+$H20^2*AE12^2)^0.5)^(-1/3)*(AE12^2+$H20^2*AE12^2)^(-1/2)*2*AE12*(1+$H20^2),5/3*$H15^0.5/$H16*($H21^2/8*(2*ACOS(1-AE12/($H21/2))-SIN(2*ACOS(1-AE12/($H21/2)))))^(2/3)*($H21^2/8*(1-COS(2*ACOS(1-AE12/($H21/2)))))-2/3*AE19*($H21/2*2*ACOS(1-AE12/($H21/2)))^(-1/3)*$H21/2)</f>
        <v>#DIV/0!</v>
      </c>
      <c r="AF21" s="47" t="e">
        <f t="shared" ref="AF21" si="171">IF($H13=$AS$2,5/3*$H15^0.5/$H16*(AF12*($H18+$H20*AF12))^(2/3)*($H18+2*$H20*AF12)-2/3*AF19*($H18+2*(AF12^2+$H20^2*AF12^2)^0.5)^(-1/3)*(AF12^2+$H20^2*AF12^2)^(-1/2)*2*AF12*(1+$H20^2),5/3*$H15^0.5/$H16*($H21^2/8*(2*ACOS(1-AF12/($H21/2))-SIN(2*ACOS(1-AF12/($H21/2)))))^(2/3)*($H21^2/8*(1-COS(2*ACOS(1-AF12/($H21/2)))))-2/3*AF19*($H21/2*2*ACOS(1-AF12/($H21/2)))^(-1/3)*$H21/2)</f>
        <v>#DIV/0!</v>
      </c>
      <c r="AG21" s="47" t="e">
        <f t="shared" ref="AG21" si="172">IF($H13=$AS$2,5/3*$H15^0.5/$H16*(AG12*($H18+$H20*AG12))^(2/3)*($H18+2*$H20*AG12)-2/3*AG19*($H18+2*(AG12^2+$H20^2*AG12^2)^0.5)^(-1/3)*(AG12^2+$H20^2*AG12^2)^(-1/2)*2*AG12*(1+$H20^2),5/3*$H15^0.5/$H16*($H21^2/8*(2*ACOS(1-AG12/($H21/2))-SIN(2*ACOS(1-AG12/($H21/2)))))^(2/3)*($H21^2/8*(1-COS(2*ACOS(1-AG12/($H21/2)))))-2/3*AG19*($H21/2*2*ACOS(1-AG12/($H21/2)))^(-1/3)*$H21/2)</f>
        <v>#DIV/0!</v>
      </c>
      <c r="AH21" s="47" t="e">
        <f t="shared" ref="AH21" si="173">IF($H13=$AS$2,5/3*$H15^0.5/$H16*(AH12*($H18+$H20*AH12))^(2/3)*($H18+2*$H20*AH12)-2/3*AH19*($H18+2*(AH12^2+$H20^2*AH12^2)^0.5)^(-1/3)*(AH12^2+$H20^2*AH12^2)^(-1/2)*2*AH12*(1+$H20^2),5/3*$H15^0.5/$H16*($H21^2/8*(2*ACOS(1-AH12/($H21/2))-SIN(2*ACOS(1-AH12/($H21/2)))))^(2/3)*($H21^2/8*(1-COS(2*ACOS(1-AH12/($H21/2)))))-2/3*AH19*($H21/2*2*ACOS(1-AH12/($H21/2)))^(-1/3)*$H21/2)</f>
        <v>#DIV/0!</v>
      </c>
      <c r="AI21" s="47" t="e">
        <f t="shared" ref="AI21" si="174">IF($H13=$AS$2,5/3*$H15^0.5/$H16*(AI12*($H18+$H20*AI12))^(2/3)*($H18+2*$H20*AI12)-2/3*AI19*($H18+2*(AI12^2+$H20^2*AI12^2)^0.5)^(-1/3)*(AI12^2+$H20^2*AI12^2)^(-1/2)*2*AI12*(1+$H20^2),5/3*$H15^0.5/$H16*($H21^2/8*(2*ACOS(1-AI12/($H21/2))-SIN(2*ACOS(1-AI12/($H21/2)))))^(2/3)*($H21^2/8*(1-COS(2*ACOS(1-AI12/($H21/2)))))-2/3*AI19*($H21/2*2*ACOS(1-AI12/($H21/2)))^(-1/3)*$H21/2)</f>
        <v>#DIV/0!</v>
      </c>
      <c r="AJ21" s="47" t="e">
        <f t="shared" ref="AJ21" si="175">IF($H13=$AS$2,5/3*$H15^0.5/$H16*(AJ12*($H18+$H20*AJ12))^(2/3)*($H18+2*$H20*AJ12)-2/3*AJ19*($H18+2*(AJ12^2+$H20^2*AJ12^2)^0.5)^(-1/3)*(AJ12^2+$H20^2*AJ12^2)^(-1/2)*2*AJ12*(1+$H20^2),5/3*$H15^0.5/$H16*($H21^2/8*(2*ACOS(1-AJ12/($H21/2))-SIN(2*ACOS(1-AJ12/($H21/2)))))^(2/3)*($H21^2/8*(1-COS(2*ACOS(1-AJ12/($H21/2)))))-2/3*AJ19*($H21/2*2*ACOS(1-AJ12/($H21/2)))^(-1/3)*$H21/2)</f>
        <v>#DIV/0!</v>
      </c>
      <c r="AK21" s="47" t="e">
        <f t="shared" ref="AK21" si="176">IF($H13=$AS$2,5/3*$H15^0.5/$H16*(AK12*($H18+$H20*AK12))^(2/3)*($H18+2*$H20*AK12)-2/3*AK19*($H18+2*(AK12^2+$H20^2*AK12^2)^0.5)^(-1/3)*(AK12^2+$H20^2*AK12^2)^(-1/2)*2*AK12*(1+$H20^2),5/3*$H15^0.5/$H16*($H21^2/8*(2*ACOS(1-AK12/($H21/2))-SIN(2*ACOS(1-AK12/($H21/2)))))^(2/3)*($H21^2/8*(1-COS(2*ACOS(1-AK12/($H21/2)))))-2/3*AK19*($H21/2*2*ACOS(1-AK12/($H21/2)))^(-1/3)*$H21/2)</f>
        <v>#DIV/0!</v>
      </c>
      <c r="AL21" s="47" t="e">
        <f t="shared" ref="AL21" si="177">IF($H13=$AS$2,5/3*$H15^0.5/$H16*(AL12*($H18+$H20*AL12))^(2/3)*($H18+2*$H20*AL12)-2/3*AL19*($H18+2*(AL12^2+$H20^2*AL12^2)^0.5)^(-1/3)*(AL12^2+$H20^2*AL12^2)^(-1/2)*2*AL12*(1+$H20^2),5/3*$H15^0.5/$H16*($H21^2/8*(2*ACOS(1-AL12/($H21/2))-SIN(2*ACOS(1-AL12/($H21/2)))))^(2/3)*($H21^2/8*(1-COS(2*ACOS(1-AL12/($H21/2)))))-2/3*AL19*($H21/2*2*ACOS(1-AL12/($H21/2)))^(-1/3)*$H21/2)</f>
        <v>#DIV/0!</v>
      </c>
      <c r="AM21" s="47" t="e">
        <f t="shared" ref="AM21" si="178">IF($H13=$AS$2,5/3*$H15^0.5/$H16*(AM12*($H18+$H20*AM12))^(2/3)*($H18+2*$H20*AM12)-2/3*AM19*($H18+2*(AM12^2+$H20^2*AM12^2)^0.5)^(-1/3)*(AM12^2+$H20^2*AM12^2)^(-1/2)*2*AM12*(1+$H20^2),5/3*$H15^0.5/$H16*($H21^2/8*(2*ACOS(1-AM12/($H21/2))-SIN(2*ACOS(1-AM12/($H21/2)))))^(2/3)*($H21^2/8*(1-COS(2*ACOS(1-AM12/($H21/2)))))-2/3*AM19*($H21/2*2*ACOS(1-AM12/($H21/2)))^(-1/3)*$H21/2)</f>
        <v>#DIV/0!</v>
      </c>
      <c r="AN21" s="47" t="e">
        <f t="shared" ref="AN21" si="179">IF($H13=$AS$2,5/3*$H15^0.5/$H16*(AN12*($H18+$H20*AN12))^(2/3)*($H18+2*$H20*AN12)-2/3*AN19*($H18+2*(AN12^2+$H20^2*AN12^2)^0.5)^(-1/3)*(AN12^2+$H20^2*AN12^2)^(-1/2)*2*AN12*(1+$H20^2),5/3*$H15^0.5/$H16*($H21^2/8*(2*ACOS(1-AN12/($H21/2))-SIN(2*ACOS(1-AN12/($H21/2)))))^(2/3)*($H21^2/8*(1-COS(2*ACOS(1-AN12/($H21/2)))))-2/3*AN19*($H21/2*2*ACOS(1-AN12/($H21/2)))^(-1/3)*$H21/2)</f>
        <v>#DIV/0!</v>
      </c>
    </row>
    <row r="22" spans="1:45" ht="14.25" customHeight="1" x14ac:dyDescent="0.15">
      <c r="A22" s="49"/>
      <c r="B22" s="49"/>
      <c r="C22" s="5"/>
      <c r="D22" s="7"/>
      <c r="E22" s="11">
        <f>ROUND(D22/10000,3)</f>
        <v>0</v>
      </c>
      <c r="F22" s="3"/>
      <c r="G22" s="25" t="s">
        <v>1</v>
      </c>
      <c r="H22" s="29"/>
      <c r="I22" s="61" t="s">
        <v>23</v>
      </c>
      <c r="J22" s="73">
        <f>IF($H23=AS$2,ROUND(H29*0.8,4),ROUND(H31*0.8,4))</f>
        <v>0</v>
      </c>
      <c r="K22" s="52" t="e">
        <f>ROUND(J26*J30,4)</f>
        <v>#DIV/0!</v>
      </c>
      <c r="L22" s="61" t="s">
        <v>31</v>
      </c>
      <c r="M22" s="63" t="e">
        <f>IF(U27=U29,U22,IF(V27=V29,V22,IF(W27=W29,W22,IF(X27=X29,X22,IF(Y27=Y29,Y22,IF(Z27=Z29,Z22,IF(AA27=AA29,AA22,IF(AB27=AB29,AB22,IF(AC27=AC29,AC22,IF(AD27=AD29,AD22,IF(AE27=AE29,AE22,IF(AF27=AF29,AF22,IF(AG27=AG29,AG22,IF(AH27=AH29,AH22,IF(AI27=AI29,AI22,IF(AJ27=AJ29,AJ22,IF(AK27=AK29,AK22,IF(AL27=AL29,AL22,IF(AM27=AM29,AM22,IF(AN27=AN29,AN22,AN22))))))))))))))))))))</f>
        <v>#DIV/0!</v>
      </c>
      <c r="N22" s="58" t="e">
        <f>ROUND(M26*M30,4)</f>
        <v>#DIV/0!</v>
      </c>
      <c r="O22" s="61" t="s">
        <v>99</v>
      </c>
      <c r="P22" s="63" t="e">
        <f>M30</f>
        <v>#DIV/0!</v>
      </c>
      <c r="Q22" s="52" t="e">
        <f>ROUND($F31*$P30*$E31/360,4)</f>
        <v>#DIV/0!</v>
      </c>
      <c r="R22" s="55" t="e">
        <f>IF(AND(K22&gt;Q22,N22=Q22),"ＯＫ","ＮＧ")</f>
        <v>#DIV/0!</v>
      </c>
      <c r="T22" s="40" t="s">
        <v>41</v>
      </c>
      <c r="U22" s="41">
        <f>J22</f>
        <v>0</v>
      </c>
      <c r="V22" s="41" t="e">
        <f>IF($H23=$AS$2,ROUND(U22-U30/U31,5),ROUND($H31/2-$H31/2*COS((2*ACOS(1-U22/($H31/2))-U30/U31)/2),5))</f>
        <v>#DIV/0!</v>
      </c>
      <c r="W22" s="41" t="e">
        <f t="shared" ref="W22" si="180">IF($H23=$AS$2,ROUND(V22-V30/V31,5),ROUND($H31/2-$H31/2*COS((2*ACOS(1-V22/($H31/2))-V30/V31)/2),5))</f>
        <v>#DIV/0!</v>
      </c>
      <c r="X22" s="41" t="e">
        <f t="shared" ref="X22" si="181">IF($H23=$AS$2,ROUND(W22-W30/W31,5),ROUND($H31/2-$H31/2*COS((2*ACOS(1-W22/($H31/2))-W30/W31)/2),5))</f>
        <v>#DIV/0!</v>
      </c>
      <c r="Y22" s="41" t="e">
        <f t="shared" ref="Y22" si="182">IF($H23=$AS$2,ROUND(X22-X30/X31,5),ROUND($H31/2-$H31/2*COS((2*ACOS(1-X22/($H31/2))-X30/X31)/2),5))</f>
        <v>#DIV/0!</v>
      </c>
      <c r="Z22" s="41" t="e">
        <f t="shared" ref="Z22" si="183">IF($H23=$AS$2,ROUND(Y22-Y30/Y31,5),ROUND($H31/2-$H31/2*COS((2*ACOS(1-Y22/($H31/2))-Y30/Y31)/2),5))</f>
        <v>#DIV/0!</v>
      </c>
      <c r="AA22" s="41" t="e">
        <f t="shared" ref="AA22" si="184">IF($H23=$AS$2,ROUND(Z22-Z30/Z31,5),ROUND($H31/2-$H31/2*COS((2*ACOS(1-Z22/($H31/2))-Z30/Z31)/2),5))</f>
        <v>#DIV/0!</v>
      </c>
      <c r="AB22" s="41" t="e">
        <f t="shared" ref="AB22" si="185">IF($H23=$AS$2,ROUND(AA22-AA30/AA31,5),ROUND($H31/2-$H31/2*COS((2*ACOS(1-AA22/($H31/2))-AA30/AA31)/2),5))</f>
        <v>#DIV/0!</v>
      </c>
      <c r="AC22" s="41" t="e">
        <f t="shared" ref="AC22" si="186">IF($H23=$AS$2,ROUND(AB22-AB30/AB31,5),ROUND($H31/2-$H31/2*COS((2*ACOS(1-AB22/($H31/2))-AB30/AB31)/2),5))</f>
        <v>#DIV/0!</v>
      </c>
      <c r="AD22" s="41" t="e">
        <f t="shared" ref="AD22" si="187">IF($H23=$AS$2,ROUND(AC22-AC30/AC31,5),ROUND($H31/2-$H31/2*COS((2*ACOS(1-AC22/($H31/2))-AC30/AC31)/2),5))</f>
        <v>#DIV/0!</v>
      </c>
      <c r="AE22" s="41" t="e">
        <f t="shared" ref="AE22" si="188">IF($H23=$AS$2,ROUND(AD22-AD30/AD31,5),ROUND($H31/2-$H31/2*COS((2*ACOS(1-AD22/($H31/2))-AD30/AD31)/2),5))</f>
        <v>#DIV/0!</v>
      </c>
      <c r="AF22" s="41" t="e">
        <f t="shared" ref="AF22" si="189">IF($H23=$AS$2,ROUND(AE22-AE30/AE31,5),ROUND($H31/2-$H31/2*COS((2*ACOS(1-AE22/($H31/2))-AE30/AE31)/2),5))</f>
        <v>#DIV/0!</v>
      </c>
      <c r="AG22" s="41" t="e">
        <f t="shared" ref="AG22" si="190">IF($H23=$AS$2,ROUND(AF22-AF30/AF31,5),ROUND($H31/2-$H31/2*COS((2*ACOS(1-AF22/($H31/2))-AF30/AF31)/2),5))</f>
        <v>#DIV/0!</v>
      </c>
      <c r="AH22" s="41" t="e">
        <f t="shared" ref="AH22" si="191">IF($H23=$AS$2,ROUND(AG22-AG30/AG31,5),ROUND($H31/2-$H31/2*COS((2*ACOS(1-AG22/($H31/2))-AG30/AG31)/2),5))</f>
        <v>#DIV/0!</v>
      </c>
      <c r="AI22" s="41" t="e">
        <f t="shared" ref="AI22" si="192">IF($H23=$AS$2,ROUND(AH22-AH30/AH31,5),ROUND($H31/2-$H31/2*COS((2*ACOS(1-AH22/($H31/2))-AH30/AH31)/2),5))</f>
        <v>#DIV/0!</v>
      </c>
      <c r="AJ22" s="41" t="e">
        <f t="shared" ref="AJ22" si="193">IF($H23=$AS$2,ROUND(AI22-AI30/AI31,5),ROUND($H31/2-$H31/2*COS((2*ACOS(1-AI22/($H31/2))-AI30/AI31)/2),5))</f>
        <v>#DIV/0!</v>
      </c>
      <c r="AK22" s="41" t="e">
        <f t="shared" ref="AK22" si="194">IF($H23=$AS$2,ROUND(AJ22-AJ30/AJ31,5),ROUND($H31/2-$H31/2*COS((2*ACOS(1-AJ22/($H31/2))-AJ30/AJ31)/2),5))</f>
        <v>#DIV/0!</v>
      </c>
      <c r="AL22" s="41" t="e">
        <f t="shared" ref="AL22" si="195">IF($H23=$AS$2,ROUND(AK22-AK30/AK31,5),ROUND($H31/2-$H31/2*COS((2*ACOS(1-AK22/($H31/2))-AK30/AK31)/2),5))</f>
        <v>#DIV/0!</v>
      </c>
      <c r="AM22" s="41" t="e">
        <f t="shared" ref="AM22" si="196">IF($H23=$AS$2,ROUND(AL22-AL30/AL31,5),ROUND($H31/2-$H31/2*COS((2*ACOS(1-AL22/($H31/2))-AL30/AL31)/2),5))</f>
        <v>#DIV/0!</v>
      </c>
      <c r="AN22" s="41" t="e">
        <f t="shared" ref="AN22" si="197">IF($H23=$AS$2,ROUND(AM22-AM30/AM31,5),ROUND($H31/2-$H31/2*COS((2*ACOS(1-AM22/($H31/2))-AM30/AM31)/2),5))</f>
        <v>#DIV/0!</v>
      </c>
      <c r="AS22" t="s">
        <v>11</v>
      </c>
    </row>
    <row r="23" spans="1:45" ht="14.25" customHeight="1" x14ac:dyDescent="0.15">
      <c r="A23" s="50"/>
      <c r="B23" s="50"/>
      <c r="C23" s="6"/>
      <c r="D23" s="8"/>
      <c r="E23" s="12">
        <f>ROUND(D23/10000,3)</f>
        <v>0</v>
      </c>
      <c r="F23" s="4"/>
      <c r="G23" s="26" t="s">
        <v>17</v>
      </c>
      <c r="H23" s="30"/>
      <c r="I23" s="62"/>
      <c r="J23" s="59"/>
      <c r="K23" s="53"/>
      <c r="L23" s="62"/>
      <c r="M23" s="64"/>
      <c r="N23" s="58"/>
      <c r="O23" s="62"/>
      <c r="P23" s="64"/>
      <c r="Q23" s="53"/>
      <c r="R23" s="56"/>
      <c r="T23" s="42" t="s">
        <v>42</v>
      </c>
      <c r="U23" s="43" t="e">
        <f>IF($H23=$AS$2,ROUND($H28+2*(U22^2+$H30^2*U22^2)^0.5,5),ROUND($H31/2*2*ACOS(1-U22/($H31/2)),5))</f>
        <v>#DIV/0!</v>
      </c>
      <c r="V23" s="43" t="e">
        <f t="shared" ref="V23" si="198">IF($H23=$AS$2,ROUND($H28+2*(V22^2+$H30^2*V22^2)^0.5,5),ROUND($H31/2*2*ACOS(1-V22/($H31/2)),5))</f>
        <v>#DIV/0!</v>
      </c>
      <c r="W23" s="43" t="e">
        <f t="shared" ref="W23" si="199">IF($H23=$AS$2,ROUND($H28+2*(W22^2+$H30^2*W22^2)^0.5,5),ROUND($H31/2*2*ACOS(1-W22/($H31/2)),5))</f>
        <v>#DIV/0!</v>
      </c>
      <c r="X23" s="43" t="e">
        <f t="shared" ref="X23" si="200">IF($H23=$AS$2,ROUND($H28+2*(X22^2+$H30^2*X22^2)^0.5,5),ROUND($H31/2*2*ACOS(1-X22/($H31/2)),5))</f>
        <v>#DIV/0!</v>
      </c>
      <c r="Y23" s="43" t="e">
        <f t="shared" ref="Y23" si="201">IF($H23=$AS$2,ROUND($H28+2*(Y22^2+$H30^2*Y22^2)^0.5,5),ROUND($H31/2*2*ACOS(1-Y22/($H31/2)),5))</f>
        <v>#DIV/0!</v>
      </c>
      <c r="Z23" s="43" t="e">
        <f t="shared" ref="Z23" si="202">IF($H23=$AS$2,ROUND($H28+2*(Z22^2+$H30^2*Z22^2)^0.5,5),ROUND($H31/2*2*ACOS(1-Z22/($H31/2)),5))</f>
        <v>#DIV/0!</v>
      </c>
      <c r="AA23" s="43" t="e">
        <f t="shared" ref="AA23" si="203">IF($H23=$AS$2,ROUND($H28+2*(AA22^2+$H30^2*AA22^2)^0.5,5),ROUND($H31/2*2*ACOS(1-AA22/($H31/2)),5))</f>
        <v>#DIV/0!</v>
      </c>
      <c r="AB23" s="43" t="e">
        <f t="shared" ref="AB23" si="204">IF($H23=$AS$2,ROUND($H28+2*(AB22^2+$H30^2*AB22^2)^0.5,5),ROUND($H31/2*2*ACOS(1-AB22/($H31/2)),5))</f>
        <v>#DIV/0!</v>
      </c>
      <c r="AC23" s="43" t="e">
        <f t="shared" ref="AC23" si="205">IF($H23=$AS$2,ROUND($H28+2*(AC22^2+$H30^2*AC22^2)^0.5,5),ROUND($H31/2*2*ACOS(1-AC22/($H31/2)),5))</f>
        <v>#DIV/0!</v>
      </c>
      <c r="AD23" s="43" t="e">
        <f t="shared" ref="AD23" si="206">IF($H23=$AS$2,ROUND($H28+2*(AD22^2+$H30^2*AD22^2)^0.5,5),ROUND($H31/2*2*ACOS(1-AD22/($H31/2)),5))</f>
        <v>#DIV/0!</v>
      </c>
      <c r="AE23" s="43" t="e">
        <f t="shared" ref="AE23" si="207">IF($H23=$AS$2,ROUND($H28+2*(AE22^2+$H30^2*AE22^2)^0.5,5),ROUND($H31/2*2*ACOS(1-AE22/($H31/2)),5))</f>
        <v>#DIV/0!</v>
      </c>
      <c r="AF23" s="43" t="e">
        <f t="shared" ref="AF23" si="208">IF($H23=$AS$2,ROUND($H28+2*(AF22^2+$H30^2*AF22^2)^0.5,5),ROUND($H31/2*2*ACOS(1-AF22/($H31/2)),5))</f>
        <v>#DIV/0!</v>
      </c>
      <c r="AG23" s="43" t="e">
        <f t="shared" ref="AG23" si="209">IF($H23=$AS$2,ROUND($H28+2*(AG22^2+$H30^2*AG22^2)^0.5,5),ROUND($H31/2*2*ACOS(1-AG22/($H31/2)),5))</f>
        <v>#DIV/0!</v>
      </c>
      <c r="AH23" s="43" t="e">
        <f t="shared" ref="AH23" si="210">IF($H23=$AS$2,ROUND($H28+2*(AH22^2+$H30^2*AH22^2)^0.5,5),ROUND($H31/2*2*ACOS(1-AH22/($H31/2)),5))</f>
        <v>#DIV/0!</v>
      </c>
      <c r="AI23" s="43" t="e">
        <f t="shared" ref="AI23" si="211">IF($H23=$AS$2,ROUND($H28+2*(AI22^2+$H30^2*AI22^2)^0.5,5),ROUND($H31/2*2*ACOS(1-AI22/($H31/2)),5))</f>
        <v>#DIV/0!</v>
      </c>
      <c r="AJ23" s="43" t="e">
        <f t="shared" ref="AJ23" si="212">IF($H23=$AS$2,ROUND($H28+2*(AJ22^2+$H30^2*AJ22^2)^0.5,5),ROUND($H31/2*2*ACOS(1-AJ22/($H31/2)),5))</f>
        <v>#DIV/0!</v>
      </c>
      <c r="AK23" s="43" t="e">
        <f t="shared" ref="AK23" si="213">IF($H23=$AS$2,ROUND($H28+2*(AK22^2+$H30^2*AK22^2)^0.5,5),ROUND($H31/2*2*ACOS(1-AK22/($H31/2)),5))</f>
        <v>#DIV/0!</v>
      </c>
      <c r="AL23" s="43" t="e">
        <f t="shared" ref="AL23" si="214">IF($H23=$AS$2,ROUND($H28+2*(AL22^2+$H30^2*AL22^2)^0.5,5),ROUND($H31/2*2*ACOS(1-AL22/($H31/2)),5))</f>
        <v>#DIV/0!</v>
      </c>
      <c r="AM23" s="43" t="e">
        <f t="shared" ref="AM23" si="215">IF($H23=$AS$2,ROUND($H28+2*(AM22^2+$H30^2*AM22^2)^0.5,5),ROUND($H31/2*2*ACOS(1-AM22/($H31/2)),5))</f>
        <v>#DIV/0!</v>
      </c>
      <c r="AN23" s="43" t="e">
        <f t="shared" ref="AN23" si="216">IF($H23=$AS$2,ROUND($H28+2*(AN22^2+$H30^2*AN22^2)^0.5,5),ROUND($H31/2*2*ACOS(1-AN22/($H31/2)),5))</f>
        <v>#DIV/0!</v>
      </c>
      <c r="AS23" t="s">
        <v>12</v>
      </c>
    </row>
    <row r="24" spans="1:45" ht="14.25" customHeight="1" x14ac:dyDescent="0.15">
      <c r="A24" s="50"/>
      <c r="B24" s="50"/>
      <c r="C24" s="6"/>
      <c r="D24" s="8"/>
      <c r="E24" s="12">
        <f>ROUND(D24/10000,3)</f>
        <v>0</v>
      </c>
      <c r="F24" s="4"/>
      <c r="G24" s="26" t="s">
        <v>18</v>
      </c>
      <c r="H24" s="31"/>
      <c r="I24" s="62" t="s">
        <v>24</v>
      </c>
      <c r="J24" s="59" t="e">
        <f>IF($H23=$AS$2,ROUND($H28+2*(J22^2+$H30^2*J22^2)^0.5,4),ROUND($H31/2*(2*ACOS(1-J22/($H31/2))),4))</f>
        <v>#DIV/0!</v>
      </c>
      <c r="K24" s="53"/>
      <c r="L24" s="62" t="s">
        <v>34</v>
      </c>
      <c r="M24" s="65" t="e">
        <f>IF($H23=$AS$2,ROUND($H28+2*(M22^2+$H30^2*M22^2)^0.5,5),ROUND($H31/2*(2*ACOS(1-M22/($H31/2))),5))</f>
        <v>#DIV/0!</v>
      </c>
      <c r="N24" s="58"/>
      <c r="O24" s="68" t="s">
        <v>27</v>
      </c>
      <c r="P24" s="70"/>
      <c r="Q24" s="53"/>
      <c r="R24" s="56"/>
      <c r="T24" s="42" t="s">
        <v>43</v>
      </c>
      <c r="U24" s="43" t="e">
        <f>IF($H23=$AS$2,ROUND(U22*($H28+$H30*U22),5),ROUND($H31^2/8*(2*ACOS(1-U22/($H31/2))-SIN(2*ACOS(1-U22/($H31/2)))),5))</f>
        <v>#DIV/0!</v>
      </c>
      <c r="V24" s="43" t="e">
        <f t="shared" ref="V24" si="217">IF($H23=$AS$2,ROUND(V22*($H28+$H30*V22),5),ROUND($H31^2/8*(2*ACOS(1-V22/($H31/2))-SIN(2*ACOS(1-V22/($H31/2)))),5))</f>
        <v>#DIV/0!</v>
      </c>
      <c r="W24" s="43" t="e">
        <f t="shared" ref="W24" si="218">IF($H23=$AS$2,ROUND(W22*($H28+$H30*W22),5),ROUND($H31^2/8*(2*ACOS(1-W22/($H31/2))-SIN(2*ACOS(1-W22/($H31/2)))),5))</f>
        <v>#DIV/0!</v>
      </c>
      <c r="X24" s="43" t="e">
        <f t="shared" ref="X24" si="219">IF($H23=$AS$2,ROUND(X22*($H28+$H30*X22),5),ROUND($H31^2/8*(2*ACOS(1-X22/($H31/2))-SIN(2*ACOS(1-X22/($H31/2)))),5))</f>
        <v>#DIV/0!</v>
      </c>
      <c r="Y24" s="43" t="e">
        <f t="shared" ref="Y24" si="220">IF($H23=$AS$2,ROUND(Y22*($H28+$H30*Y22),5),ROUND($H31^2/8*(2*ACOS(1-Y22/($H31/2))-SIN(2*ACOS(1-Y22/($H31/2)))),5))</f>
        <v>#DIV/0!</v>
      </c>
      <c r="Z24" s="43" t="e">
        <f t="shared" ref="Z24" si="221">IF($H23=$AS$2,ROUND(Z22*($H28+$H30*Z22),5),ROUND($H31^2/8*(2*ACOS(1-Z22/($H31/2))-SIN(2*ACOS(1-Z22/($H31/2)))),5))</f>
        <v>#DIV/0!</v>
      </c>
      <c r="AA24" s="43" t="e">
        <f t="shared" ref="AA24" si="222">IF($H23=$AS$2,ROUND(AA22*($H28+$H30*AA22),5),ROUND($H31^2/8*(2*ACOS(1-AA22/($H31/2))-SIN(2*ACOS(1-AA22/($H31/2)))),5))</f>
        <v>#DIV/0!</v>
      </c>
      <c r="AB24" s="43" t="e">
        <f t="shared" ref="AB24" si="223">IF($H23=$AS$2,ROUND(AB22*($H28+$H30*AB22),5),ROUND($H31^2/8*(2*ACOS(1-AB22/($H31/2))-SIN(2*ACOS(1-AB22/($H31/2)))),5))</f>
        <v>#DIV/0!</v>
      </c>
      <c r="AC24" s="43" t="e">
        <f t="shared" ref="AC24" si="224">IF($H23=$AS$2,ROUND(AC22*($H28+$H30*AC22),5),ROUND($H31^2/8*(2*ACOS(1-AC22/($H31/2))-SIN(2*ACOS(1-AC22/($H31/2)))),5))</f>
        <v>#DIV/0!</v>
      </c>
      <c r="AD24" s="43" t="e">
        <f t="shared" ref="AD24" si="225">IF($H23=$AS$2,ROUND(AD22*($H28+$H30*AD22),5),ROUND($H31^2/8*(2*ACOS(1-AD22/($H31/2))-SIN(2*ACOS(1-AD22/($H31/2)))),5))</f>
        <v>#DIV/0!</v>
      </c>
      <c r="AE24" s="43" t="e">
        <f t="shared" ref="AE24" si="226">IF($H23=$AS$2,ROUND(AE22*($H28+$H30*AE22),5),ROUND($H31^2/8*(2*ACOS(1-AE22/($H31/2))-SIN(2*ACOS(1-AE22/($H31/2)))),5))</f>
        <v>#DIV/0!</v>
      </c>
      <c r="AF24" s="43" t="e">
        <f t="shared" ref="AF24" si="227">IF($H23=$AS$2,ROUND(AF22*($H28+$H30*AF22),5),ROUND($H31^2/8*(2*ACOS(1-AF22/($H31/2))-SIN(2*ACOS(1-AF22/($H31/2)))),5))</f>
        <v>#DIV/0!</v>
      </c>
      <c r="AG24" s="43" t="e">
        <f t="shared" ref="AG24" si="228">IF($H23=$AS$2,ROUND(AG22*($H28+$H30*AG22),5),ROUND($H31^2/8*(2*ACOS(1-AG22/($H31/2))-SIN(2*ACOS(1-AG22/($H31/2)))),5))</f>
        <v>#DIV/0!</v>
      </c>
      <c r="AH24" s="43" t="e">
        <f t="shared" ref="AH24" si="229">IF($H23=$AS$2,ROUND(AH22*($H28+$H30*AH22),5),ROUND($H31^2/8*(2*ACOS(1-AH22/($H31/2))-SIN(2*ACOS(1-AH22/($H31/2)))),5))</f>
        <v>#DIV/0!</v>
      </c>
      <c r="AI24" s="43" t="e">
        <f t="shared" ref="AI24" si="230">IF($H23=$AS$2,ROUND(AI22*($H28+$H30*AI22),5),ROUND($H31^2/8*(2*ACOS(1-AI22/($H31/2))-SIN(2*ACOS(1-AI22/($H31/2)))),5))</f>
        <v>#DIV/0!</v>
      </c>
      <c r="AJ24" s="43" t="e">
        <f t="shared" ref="AJ24" si="231">IF($H23=$AS$2,ROUND(AJ22*($H28+$H30*AJ22),5),ROUND($H31^2/8*(2*ACOS(1-AJ22/($H31/2))-SIN(2*ACOS(1-AJ22/($H31/2)))),5))</f>
        <v>#DIV/0!</v>
      </c>
      <c r="AK24" s="43" t="e">
        <f t="shared" ref="AK24" si="232">IF($H23=$AS$2,ROUND(AK22*($H28+$H30*AK22),5),ROUND($H31^2/8*(2*ACOS(1-AK22/($H31/2))-SIN(2*ACOS(1-AK22/($H31/2)))),5))</f>
        <v>#DIV/0!</v>
      </c>
      <c r="AL24" s="43" t="e">
        <f t="shared" ref="AL24" si="233">IF($H23=$AS$2,ROUND(AL22*($H28+$H30*AL22),5),ROUND($H31^2/8*(2*ACOS(1-AL22/($H31/2))-SIN(2*ACOS(1-AL22/($H31/2)))),5))</f>
        <v>#DIV/0!</v>
      </c>
      <c r="AM24" s="43" t="e">
        <f t="shared" ref="AM24" si="234">IF($H23=$AS$2,ROUND(AM22*($H28+$H30*AM22),5),ROUND($H31^2/8*(2*ACOS(1-AM22/($H31/2))-SIN(2*ACOS(1-AM22/($H31/2)))),5))</f>
        <v>#DIV/0!</v>
      </c>
      <c r="AN24" s="43" t="e">
        <f t="shared" ref="AN24" si="235">IF($H23=$AS$2,ROUND(AN22*($H28+$H30*AN22),5),ROUND($H31^2/8*(2*ACOS(1-AN22/($H31/2))-SIN(2*ACOS(1-AN22/($H31/2)))),5))</f>
        <v>#DIV/0!</v>
      </c>
    </row>
    <row r="25" spans="1:45" ht="14.25" customHeight="1" x14ac:dyDescent="0.15">
      <c r="A25" s="50"/>
      <c r="B25" s="50"/>
      <c r="C25" s="6"/>
      <c r="D25" s="8"/>
      <c r="E25" s="12">
        <f>ROUND(D25/10000,3)</f>
        <v>0</v>
      </c>
      <c r="F25" s="4"/>
      <c r="G25" s="26" t="s">
        <v>19</v>
      </c>
      <c r="H25" s="48"/>
      <c r="I25" s="62"/>
      <c r="J25" s="59"/>
      <c r="K25" s="53"/>
      <c r="L25" s="62"/>
      <c r="M25" s="66"/>
      <c r="N25" s="58"/>
      <c r="O25" s="69"/>
      <c r="P25" s="70"/>
      <c r="Q25" s="53"/>
      <c r="R25" s="56"/>
      <c r="T25" s="42" t="s">
        <v>44</v>
      </c>
      <c r="U25" s="43" t="e">
        <f>ROUND(U24/U23,5)</f>
        <v>#DIV/0!</v>
      </c>
      <c r="V25" s="43" t="e">
        <f t="shared" ref="V25" si="236">ROUND(V24/V23,5)</f>
        <v>#DIV/0!</v>
      </c>
      <c r="W25" s="43" t="e">
        <f t="shared" ref="W25" si="237">ROUND(W24/W23,5)</f>
        <v>#DIV/0!</v>
      </c>
      <c r="X25" s="43" t="e">
        <f t="shared" ref="X25" si="238">ROUND(X24/X23,5)</f>
        <v>#DIV/0!</v>
      </c>
      <c r="Y25" s="43" t="e">
        <f t="shared" ref="Y25" si="239">ROUND(Y24/Y23,5)</f>
        <v>#DIV/0!</v>
      </c>
      <c r="Z25" s="43" t="e">
        <f t="shared" ref="Z25" si="240">ROUND(Z24/Z23,5)</f>
        <v>#DIV/0!</v>
      </c>
      <c r="AA25" s="43" t="e">
        <f t="shared" ref="AA25" si="241">ROUND(AA24/AA23,5)</f>
        <v>#DIV/0!</v>
      </c>
      <c r="AB25" s="43" t="e">
        <f t="shared" ref="AB25" si="242">ROUND(AB24/AB23,5)</f>
        <v>#DIV/0!</v>
      </c>
      <c r="AC25" s="43" t="e">
        <f t="shared" ref="AC25" si="243">ROUND(AC24/AC23,5)</f>
        <v>#DIV/0!</v>
      </c>
      <c r="AD25" s="43" t="e">
        <f t="shared" ref="AD25" si="244">ROUND(AD24/AD23,5)</f>
        <v>#DIV/0!</v>
      </c>
      <c r="AE25" s="43" t="e">
        <f t="shared" ref="AE25" si="245">ROUND(AE24/AE23,5)</f>
        <v>#DIV/0!</v>
      </c>
      <c r="AF25" s="43" t="e">
        <f t="shared" ref="AF25" si="246">ROUND(AF24/AF23,5)</f>
        <v>#DIV/0!</v>
      </c>
      <c r="AG25" s="43" t="e">
        <f t="shared" ref="AG25" si="247">ROUND(AG24/AG23,5)</f>
        <v>#DIV/0!</v>
      </c>
      <c r="AH25" s="43" t="e">
        <f t="shared" ref="AH25" si="248">ROUND(AH24/AH23,5)</f>
        <v>#DIV/0!</v>
      </c>
      <c r="AI25" s="43" t="e">
        <f t="shared" ref="AI25" si="249">ROUND(AI24/AI23,5)</f>
        <v>#DIV/0!</v>
      </c>
      <c r="AJ25" s="43" t="e">
        <f t="shared" ref="AJ25" si="250">ROUND(AJ24/AJ23,5)</f>
        <v>#DIV/0!</v>
      </c>
      <c r="AK25" s="43" t="e">
        <f t="shared" ref="AK25" si="251">ROUND(AK24/AK23,5)</f>
        <v>#DIV/0!</v>
      </c>
      <c r="AL25" s="43" t="e">
        <f t="shared" ref="AL25" si="252">ROUND(AL24/AL23,5)</f>
        <v>#DIV/0!</v>
      </c>
      <c r="AM25" s="43" t="e">
        <f t="shared" ref="AM25" si="253">ROUND(AM24/AM23,5)</f>
        <v>#DIV/0!</v>
      </c>
      <c r="AN25" s="43" t="e">
        <f t="shared" ref="AN25" si="254">ROUND(AN24/AN23,5)</f>
        <v>#DIV/0!</v>
      </c>
    </row>
    <row r="26" spans="1:45" ht="14.25" customHeight="1" x14ac:dyDescent="0.15">
      <c r="A26" s="50"/>
      <c r="B26" s="50"/>
      <c r="C26" s="15" t="s">
        <v>6</v>
      </c>
      <c r="D26" s="16">
        <f>SUM(D22:D25)</f>
        <v>0</v>
      </c>
      <c r="E26" s="13">
        <f>SUM(E22:E25)</f>
        <v>0</v>
      </c>
      <c r="F26" s="17">
        <f>IF(E26=0,0,ROUND(F22*E22/E26+F23*E23/E26+F24*E24/E26+F25*E25/E26,2))</f>
        <v>0</v>
      </c>
      <c r="G26" s="38" t="s">
        <v>20</v>
      </c>
      <c r="H26" s="32"/>
      <c r="I26" s="62" t="s">
        <v>32</v>
      </c>
      <c r="J26" s="59" t="e">
        <f>IF($H23=$AS$2,ROUND(J22*($H28+$H30*J22),4),ROUND($H31^2/8*((2*ACOS(1-J22/($H31/2)))-SIN((2*ACOS(1-J22/($H31/2))))),4))</f>
        <v>#DIV/0!</v>
      </c>
      <c r="K26" s="53"/>
      <c r="L26" s="62" t="s">
        <v>33</v>
      </c>
      <c r="M26" s="64" t="e">
        <f>IF($H23=$AS$2,ROUND(M22*($H28+$H30*M22),5),ROUND($H31^2/8*(2*ACOS(1-M22/($H31/2))-SIN(2*ACOS(1-M22/($H31/2)))),5))</f>
        <v>#DIV/0!</v>
      </c>
      <c r="N26" s="58"/>
      <c r="O26" s="62" t="s">
        <v>28</v>
      </c>
      <c r="P26" s="59" t="e">
        <f>ROUND($H24/M30/60,4)</f>
        <v>#DIV/0!</v>
      </c>
      <c r="Q26" s="53"/>
      <c r="R26" s="56"/>
      <c r="T26" s="42" t="s">
        <v>45</v>
      </c>
      <c r="U26" s="43" t="e">
        <f>ROUND((U25^(2/3)*$H25^0.5)/$H26,5)</f>
        <v>#DIV/0!</v>
      </c>
      <c r="V26" s="43" t="e">
        <f>ROUND((V25^(2/3)*$H25^0.5)/$H26,5)</f>
        <v>#DIV/0!</v>
      </c>
      <c r="W26" s="43" t="e">
        <f t="shared" ref="W26" si="255">ROUND((W25^(2/3)*$H25^0.5)/$H26,5)</f>
        <v>#DIV/0!</v>
      </c>
      <c r="X26" s="43" t="e">
        <f t="shared" ref="X26" si="256">ROUND((X25^(2/3)*$H25^0.5)/$H26,5)</f>
        <v>#DIV/0!</v>
      </c>
      <c r="Y26" s="43" t="e">
        <f t="shared" ref="Y26" si="257">ROUND((Y25^(2/3)*$H25^0.5)/$H26,5)</f>
        <v>#DIV/0!</v>
      </c>
      <c r="Z26" s="43" t="e">
        <f t="shared" ref="Z26" si="258">ROUND((Z25^(2/3)*$H25^0.5)/$H26,5)</f>
        <v>#DIV/0!</v>
      </c>
      <c r="AA26" s="43" t="e">
        <f t="shared" ref="AA26" si="259">ROUND((AA25^(2/3)*$H25^0.5)/$H26,5)</f>
        <v>#DIV/0!</v>
      </c>
      <c r="AB26" s="43" t="e">
        <f t="shared" ref="AB26" si="260">ROUND((AB25^(2/3)*$H25^0.5)/$H26,5)</f>
        <v>#DIV/0!</v>
      </c>
      <c r="AC26" s="43" t="e">
        <f t="shared" ref="AC26" si="261">ROUND((AC25^(2/3)*$H25^0.5)/$H26,5)</f>
        <v>#DIV/0!</v>
      </c>
      <c r="AD26" s="43" t="e">
        <f t="shared" ref="AD26" si="262">ROUND((AD25^(2/3)*$H25^0.5)/$H26,5)</f>
        <v>#DIV/0!</v>
      </c>
      <c r="AE26" s="43" t="e">
        <f t="shared" ref="AE26" si="263">ROUND((AE25^(2/3)*$H25^0.5)/$H26,5)</f>
        <v>#DIV/0!</v>
      </c>
      <c r="AF26" s="43" t="e">
        <f t="shared" ref="AF26" si="264">ROUND((AF25^(2/3)*$H25^0.5)/$H26,5)</f>
        <v>#DIV/0!</v>
      </c>
      <c r="AG26" s="43" t="e">
        <f t="shared" ref="AG26" si="265">ROUND((AG25^(2/3)*$H25^0.5)/$H26,5)</f>
        <v>#DIV/0!</v>
      </c>
      <c r="AH26" s="43" t="e">
        <f t="shared" ref="AH26" si="266">ROUND((AH25^(2/3)*$H25^0.5)/$H26,5)</f>
        <v>#DIV/0!</v>
      </c>
      <c r="AI26" s="43" t="e">
        <f t="shared" ref="AI26" si="267">ROUND((AI25^(2/3)*$H25^0.5)/$H26,5)</f>
        <v>#DIV/0!</v>
      </c>
      <c r="AJ26" s="43" t="e">
        <f t="shared" ref="AJ26" si="268">ROUND((AJ25^(2/3)*$H25^0.5)/$H26,5)</f>
        <v>#DIV/0!</v>
      </c>
      <c r="AK26" s="43" t="e">
        <f t="shared" ref="AK26" si="269">ROUND((AK25^(2/3)*$H25^0.5)/$H26,5)</f>
        <v>#DIV/0!</v>
      </c>
      <c r="AL26" s="43" t="e">
        <f t="shared" ref="AL26" si="270">ROUND((AL25^(2/3)*$H25^0.5)/$H26,5)</f>
        <v>#DIV/0!</v>
      </c>
      <c r="AM26" s="43" t="e">
        <f t="shared" ref="AM26" si="271">ROUND((AM25^(2/3)*$H25^0.5)/$H26,5)</f>
        <v>#DIV/0!</v>
      </c>
      <c r="AN26" s="43" t="e">
        <f t="shared" ref="AN26" si="272">ROUND((AN25^(2/3)*$H25^0.5)/$H26,5)</f>
        <v>#DIV/0!</v>
      </c>
    </row>
    <row r="27" spans="1:45" ht="14.25" customHeight="1" x14ac:dyDescent="0.15">
      <c r="A27" s="50"/>
      <c r="B27" s="50"/>
      <c r="C27" s="5"/>
      <c r="D27" s="7"/>
      <c r="E27" s="11">
        <f>ROUND(D27/10000,3)</f>
        <v>0</v>
      </c>
      <c r="F27" s="3"/>
      <c r="G27" s="26" t="s">
        <v>97</v>
      </c>
      <c r="H27" s="31"/>
      <c r="I27" s="62"/>
      <c r="J27" s="59"/>
      <c r="K27" s="53"/>
      <c r="L27" s="62"/>
      <c r="M27" s="64"/>
      <c r="N27" s="58"/>
      <c r="O27" s="62"/>
      <c r="P27" s="59"/>
      <c r="Q27" s="53"/>
      <c r="R27" s="56"/>
      <c r="T27" s="44" t="s">
        <v>46</v>
      </c>
      <c r="U27" s="45" t="e">
        <f>ROUND(U24*U26,4)</f>
        <v>#DIV/0!</v>
      </c>
      <c r="V27" s="45" t="e">
        <f t="shared" ref="V27" si="273">ROUND(V24*V26,4)</f>
        <v>#DIV/0!</v>
      </c>
      <c r="W27" s="45" t="e">
        <f t="shared" ref="W27" si="274">ROUND(W24*W26,4)</f>
        <v>#DIV/0!</v>
      </c>
      <c r="X27" s="45" t="e">
        <f t="shared" ref="X27" si="275">ROUND(X24*X26,4)</f>
        <v>#DIV/0!</v>
      </c>
      <c r="Y27" s="45" t="e">
        <f t="shared" ref="Y27" si="276">ROUND(Y24*Y26,4)</f>
        <v>#DIV/0!</v>
      </c>
      <c r="Z27" s="45" t="e">
        <f t="shared" ref="Z27" si="277">ROUND(Z24*Z26,4)</f>
        <v>#DIV/0!</v>
      </c>
      <c r="AA27" s="45" t="e">
        <f t="shared" ref="AA27" si="278">ROUND(AA24*AA26,4)</f>
        <v>#DIV/0!</v>
      </c>
      <c r="AB27" s="45" t="e">
        <f t="shared" ref="AB27" si="279">ROUND(AB24*AB26,4)</f>
        <v>#DIV/0!</v>
      </c>
      <c r="AC27" s="45" t="e">
        <f t="shared" ref="AC27" si="280">ROUND(AC24*AC26,4)</f>
        <v>#DIV/0!</v>
      </c>
      <c r="AD27" s="45" t="e">
        <f t="shared" ref="AD27" si="281">ROUND(AD24*AD26,4)</f>
        <v>#DIV/0!</v>
      </c>
      <c r="AE27" s="45" t="e">
        <f t="shared" ref="AE27" si="282">ROUND(AE24*AE26,4)</f>
        <v>#DIV/0!</v>
      </c>
      <c r="AF27" s="45" t="e">
        <f t="shared" ref="AF27" si="283">ROUND(AF24*AF26,4)</f>
        <v>#DIV/0!</v>
      </c>
      <c r="AG27" s="45" t="e">
        <f t="shared" ref="AG27" si="284">ROUND(AG24*AG26,4)</f>
        <v>#DIV/0!</v>
      </c>
      <c r="AH27" s="45" t="e">
        <f t="shared" ref="AH27" si="285">ROUND(AH24*AH26,4)</f>
        <v>#DIV/0!</v>
      </c>
      <c r="AI27" s="45" t="e">
        <f t="shared" ref="AI27" si="286">ROUND(AI24*AI26,4)</f>
        <v>#DIV/0!</v>
      </c>
      <c r="AJ27" s="45" t="e">
        <f t="shared" ref="AJ27" si="287">ROUND(AJ24*AJ26,4)</f>
        <v>#DIV/0!</v>
      </c>
      <c r="AK27" s="45" t="e">
        <f t="shared" ref="AK27" si="288">ROUND(AK24*AK26,4)</f>
        <v>#DIV/0!</v>
      </c>
      <c r="AL27" s="45" t="e">
        <f t="shared" ref="AL27" si="289">ROUND(AL24*AL26,4)</f>
        <v>#DIV/0!</v>
      </c>
      <c r="AM27" s="45" t="e">
        <f t="shared" ref="AM27" si="290">ROUND(AM24*AM26,4)</f>
        <v>#DIV/0!</v>
      </c>
      <c r="AN27" s="45" t="e">
        <f t="shared" ref="AN27" si="291">ROUND(AN24*AN26,4)</f>
        <v>#DIV/0!</v>
      </c>
    </row>
    <row r="28" spans="1:45" ht="14.25" customHeight="1" x14ac:dyDescent="0.15">
      <c r="A28" s="50"/>
      <c r="B28" s="50"/>
      <c r="C28" s="6"/>
      <c r="D28" s="8"/>
      <c r="E28" s="12">
        <f>ROUND(D28/10000,3)</f>
        <v>0</v>
      </c>
      <c r="F28" s="4"/>
      <c r="G28" s="26" t="s">
        <v>98</v>
      </c>
      <c r="H28" s="31"/>
      <c r="I28" s="62" t="s">
        <v>25</v>
      </c>
      <c r="J28" s="59" t="e">
        <f>ROUND(J26/J24,4)</f>
        <v>#DIV/0!</v>
      </c>
      <c r="K28" s="53"/>
      <c r="L28" s="62" t="s">
        <v>35</v>
      </c>
      <c r="M28" s="64" t="e">
        <f>ROUND(M26/M24,5)</f>
        <v>#DIV/0!</v>
      </c>
      <c r="N28" s="58"/>
      <c r="O28" s="62" t="s">
        <v>29</v>
      </c>
      <c r="P28" s="59" t="e">
        <f>SUM(P24:P27)</f>
        <v>#DIV/0!</v>
      </c>
      <c r="Q28" s="53"/>
      <c r="R28" s="56"/>
      <c r="T28" s="42" t="s">
        <v>47</v>
      </c>
      <c r="U28" s="43" t="e">
        <f>ROUND($H24/U26/60,4)</f>
        <v>#DIV/0!</v>
      </c>
      <c r="V28" s="43" t="e">
        <f t="shared" ref="V28:AN28" si="292">ROUND($H24/V26/60,4)</f>
        <v>#DIV/0!</v>
      </c>
      <c r="W28" s="43" t="e">
        <f t="shared" si="292"/>
        <v>#DIV/0!</v>
      </c>
      <c r="X28" s="43" t="e">
        <f t="shared" si="292"/>
        <v>#DIV/0!</v>
      </c>
      <c r="Y28" s="43" t="e">
        <f t="shared" si="292"/>
        <v>#DIV/0!</v>
      </c>
      <c r="Z28" s="43" t="e">
        <f t="shared" si="292"/>
        <v>#DIV/0!</v>
      </c>
      <c r="AA28" s="43" t="e">
        <f t="shared" si="292"/>
        <v>#DIV/0!</v>
      </c>
      <c r="AB28" s="43" t="e">
        <f t="shared" si="292"/>
        <v>#DIV/0!</v>
      </c>
      <c r="AC28" s="43" t="e">
        <f t="shared" si="292"/>
        <v>#DIV/0!</v>
      </c>
      <c r="AD28" s="43" t="e">
        <f t="shared" si="292"/>
        <v>#DIV/0!</v>
      </c>
      <c r="AE28" s="43" t="e">
        <f t="shared" si="292"/>
        <v>#DIV/0!</v>
      </c>
      <c r="AF28" s="43" t="e">
        <f t="shared" si="292"/>
        <v>#DIV/0!</v>
      </c>
      <c r="AG28" s="43" t="e">
        <f t="shared" si="292"/>
        <v>#DIV/0!</v>
      </c>
      <c r="AH28" s="43" t="e">
        <f t="shared" si="292"/>
        <v>#DIV/0!</v>
      </c>
      <c r="AI28" s="43" t="e">
        <f t="shared" si="292"/>
        <v>#DIV/0!</v>
      </c>
      <c r="AJ28" s="43" t="e">
        <f t="shared" si="292"/>
        <v>#DIV/0!</v>
      </c>
      <c r="AK28" s="43" t="e">
        <f t="shared" si="292"/>
        <v>#DIV/0!</v>
      </c>
      <c r="AL28" s="43" t="e">
        <f t="shared" si="292"/>
        <v>#DIV/0!</v>
      </c>
      <c r="AM28" s="43" t="e">
        <f t="shared" si="292"/>
        <v>#DIV/0!</v>
      </c>
      <c r="AN28" s="43" t="e">
        <f t="shared" si="292"/>
        <v>#DIV/0!</v>
      </c>
    </row>
    <row r="29" spans="1:45" ht="14.25" customHeight="1" x14ac:dyDescent="0.15">
      <c r="A29" s="50"/>
      <c r="B29" s="50"/>
      <c r="C29" s="6"/>
      <c r="D29" s="8"/>
      <c r="E29" s="12">
        <f>ROUND(D29/10000,3)</f>
        <v>0</v>
      </c>
      <c r="F29" s="4"/>
      <c r="G29" s="26" t="s">
        <v>21</v>
      </c>
      <c r="H29" s="31"/>
      <c r="I29" s="62"/>
      <c r="J29" s="59"/>
      <c r="K29" s="53"/>
      <c r="L29" s="62"/>
      <c r="M29" s="64"/>
      <c r="N29" s="58"/>
      <c r="O29" s="62"/>
      <c r="P29" s="59"/>
      <c r="Q29" s="53"/>
      <c r="R29" s="56"/>
      <c r="T29" s="44" t="s">
        <v>48</v>
      </c>
      <c r="U29" s="45" t="e">
        <f>ROUND($F31*3500/($P24+U28+25)*$E31/360,4)</f>
        <v>#DIV/0!</v>
      </c>
      <c r="V29" s="45" t="e">
        <f t="shared" ref="V29" si="293">ROUND($F31*3500/($P24+V28+25)*$E31/360,4)</f>
        <v>#DIV/0!</v>
      </c>
      <c r="W29" s="45" t="e">
        <f t="shared" ref="W29" si="294">ROUND($F31*3500/($P24+W28+25)*$E31/360,4)</f>
        <v>#DIV/0!</v>
      </c>
      <c r="X29" s="45" t="e">
        <f t="shared" ref="X29" si="295">ROUND($F31*3500/($P24+X28+25)*$E31/360,4)</f>
        <v>#DIV/0!</v>
      </c>
      <c r="Y29" s="45" t="e">
        <f t="shared" ref="Y29" si="296">ROUND($F31*3500/($P24+Y28+25)*$E31/360,4)</f>
        <v>#DIV/0!</v>
      </c>
      <c r="Z29" s="45" t="e">
        <f t="shared" ref="Z29" si="297">ROUND($F31*3500/($P24+Z28+25)*$E31/360,4)</f>
        <v>#DIV/0!</v>
      </c>
      <c r="AA29" s="45" t="e">
        <f t="shared" ref="AA29" si="298">ROUND($F31*3500/($P24+AA28+25)*$E31/360,4)</f>
        <v>#DIV/0!</v>
      </c>
      <c r="AB29" s="45" t="e">
        <f t="shared" ref="AB29" si="299">ROUND($F31*3500/($P24+AB28+25)*$E31/360,4)</f>
        <v>#DIV/0!</v>
      </c>
      <c r="AC29" s="45" t="e">
        <f t="shared" ref="AC29" si="300">ROUND($F31*3500/($P24+AC28+25)*$E31/360,4)</f>
        <v>#DIV/0!</v>
      </c>
      <c r="AD29" s="45" t="e">
        <f t="shared" ref="AD29" si="301">ROUND($F31*3500/($P24+AD28+25)*$E31/360,4)</f>
        <v>#DIV/0!</v>
      </c>
      <c r="AE29" s="45" t="e">
        <f t="shared" ref="AE29" si="302">ROUND($F31*3500/($P24+AE28+25)*$E31/360,4)</f>
        <v>#DIV/0!</v>
      </c>
      <c r="AF29" s="45" t="e">
        <f t="shared" ref="AF29" si="303">ROUND($F31*3500/($P24+AF28+25)*$E31/360,4)</f>
        <v>#DIV/0!</v>
      </c>
      <c r="AG29" s="45" t="e">
        <f t="shared" ref="AG29" si="304">ROUND($F31*3500/($P24+AG28+25)*$E31/360,4)</f>
        <v>#DIV/0!</v>
      </c>
      <c r="AH29" s="45" t="e">
        <f t="shared" ref="AH29" si="305">ROUND($F31*3500/($P24+AH28+25)*$E31/360,4)</f>
        <v>#DIV/0!</v>
      </c>
      <c r="AI29" s="45" t="e">
        <f t="shared" ref="AI29" si="306">ROUND($F31*3500/($P24+AI28+25)*$E31/360,4)</f>
        <v>#DIV/0!</v>
      </c>
      <c r="AJ29" s="45" t="e">
        <f t="shared" ref="AJ29" si="307">ROUND($F31*3500/($P24+AJ28+25)*$E31/360,4)</f>
        <v>#DIV/0!</v>
      </c>
      <c r="AK29" s="45" t="e">
        <f t="shared" ref="AK29" si="308">ROUND($F31*3500/($P24+AK28+25)*$E31/360,4)</f>
        <v>#DIV/0!</v>
      </c>
      <c r="AL29" s="45" t="e">
        <f t="shared" ref="AL29" si="309">ROUND($F31*3500/($P24+AL28+25)*$E31/360,4)</f>
        <v>#DIV/0!</v>
      </c>
      <c r="AM29" s="45" t="e">
        <f t="shared" ref="AM29" si="310">ROUND($F31*3500/($P24+AM28+25)*$E31/360,4)</f>
        <v>#DIV/0!</v>
      </c>
      <c r="AN29" s="45" t="e">
        <f t="shared" ref="AN29" si="311">ROUND($F31*3500/($P24+AN28+25)*$E31/360,4)</f>
        <v>#DIV/0!</v>
      </c>
    </row>
    <row r="30" spans="1:45" ht="14.25" customHeight="1" x14ac:dyDescent="0.15">
      <c r="A30" s="50"/>
      <c r="B30" s="50"/>
      <c r="C30" s="15" t="s">
        <v>7</v>
      </c>
      <c r="D30" s="16">
        <f>SUM(D27:D29)</f>
        <v>0</v>
      </c>
      <c r="E30" s="13">
        <f>SUM(E27:E29)</f>
        <v>0</v>
      </c>
      <c r="F30" s="17">
        <f>IF(E30=0,0,ROUND(F27*E27/E30+F28*E28/E30+F29*E29/E30,2))</f>
        <v>0</v>
      </c>
      <c r="G30" s="34" t="s">
        <v>40</v>
      </c>
      <c r="H30" s="35" t="str">
        <f>IF(H23=AS$2,ROUND((H27-H28)/(2*H29),4),"")</f>
        <v/>
      </c>
      <c r="I30" s="62" t="s">
        <v>26</v>
      </c>
      <c r="J30" s="59" t="e">
        <f>ROUND((J28^(2/3)*$H25^0.5)/$H26,4)</f>
        <v>#DIV/0!</v>
      </c>
      <c r="K30" s="53"/>
      <c r="L30" s="62" t="s">
        <v>36</v>
      </c>
      <c r="M30" s="64" t="e">
        <f>ROUND((M28^(2/3)*$H25^0.5)/$H26,5)</f>
        <v>#DIV/0!</v>
      </c>
      <c r="N30" s="58"/>
      <c r="O30" s="62" t="s">
        <v>30</v>
      </c>
      <c r="P30" s="59" t="e">
        <f>ROUND(3500/(P28+25),4)</f>
        <v>#DIV/0!</v>
      </c>
      <c r="Q30" s="53"/>
      <c r="R30" s="56"/>
      <c r="T30" s="42" t="s">
        <v>49</v>
      </c>
      <c r="U30" s="43" t="e">
        <f>IF($H23=$AS$2,$H25^0.5/$H26*(U22*($H28+$H30*U22))^(5/3)-U29*($H28+2*(U22^2+$H30^2*U22^2)^0.5)^(2/3),$H25^0.5/$H26*($H31^2/8*(2*ACOS(1-U22/($H31/2))-SIN(2*ACOS(1-U22/($H31/2)))))^(5/3)-U29*($H31/2*2*ACOS(1-U22/($H31/2)))^(2/3))</f>
        <v>#DIV/0!</v>
      </c>
      <c r="V30" s="43" t="e">
        <f t="shared" ref="V30" si="312">IF($H23=$AS$2,$H25^0.5/$H26*(V22*($H28+$H30*V22))^(5/3)-V29*($H28+2*(V22^2+$H30^2*V22^2)^0.5)^(2/3),$H25^0.5/$H26*($H31^2/8*(2*ACOS(1-V22/($H31/2))-SIN(2*ACOS(1-V22/($H31/2)))))^(5/3)-V29*($H31/2*2*ACOS(1-V22/($H31/2)))^(2/3))</f>
        <v>#DIV/0!</v>
      </c>
      <c r="W30" s="43" t="e">
        <f t="shared" ref="W30" si="313">IF($H23=$AS$2,$H25^0.5/$H26*(W22*($H28+$H30*W22))^(5/3)-W29*($H28+2*(W22^2+$H30^2*W22^2)^0.5)^(2/3),$H25^0.5/$H26*($H31^2/8*(2*ACOS(1-W22/($H31/2))-SIN(2*ACOS(1-W22/($H31/2)))))^(5/3)-W29*($H31/2*2*ACOS(1-W22/($H31/2)))^(2/3))</f>
        <v>#DIV/0!</v>
      </c>
      <c r="X30" s="43" t="e">
        <f t="shared" ref="X30" si="314">IF($H23=$AS$2,$H25^0.5/$H26*(X22*($H28+$H30*X22))^(5/3)-X29*($H28+2*(X22^2+$H30^2*X22^2)^0.5)^(2/3),$H25^0.5/$H26*($H31^2/8*(2*ACOS(1-X22/($H31/2))-SIN(2*ACOS(1-X22/($H31/2)))))^(5/3)-X29*($H31/2*2*ACOS(1-X22/($H31/2)))^(2/3))</f>
        <v>#DIV/0!</v>
      </c>
      <c r="Y30" s="43" t="e">
        <f t="shared" ref="Y30" si="315">IF($H23=$AS$2,$H25^0.5/$H26*(Y22*($H28+$H30*Y22))^(5/3)-Y29*($H28+2*(Y22^2+$H30^2*Y22^2)^0.5)^(2/3),$H25^0.5/$H26*($H31^2/8*(2*ACOS(1-Y22/($H31/2))-SIN(2*ACOS(1-Y22/($H31/2)))))^(5/3)-Y29*($H31/2*2*ACOS(1-Y22/($H31/2)))^(2/3))</f>
        <v>#DIV/0!</v>
      </c>
      <c r="Z30" s="43" t="e">
        <f t="shared" ref="Z30" si="316">IF($H23=$AS$2,$H25^0.5/$H26*(Z22*($H28+$H30*Z22))^(5/3)-Z29*($H28+2*(Z22^2+$H30^2*Z22^2)^0.5)^(2/3),$H25^0.5/$H26*($H31^2/8*(2*ACOS(1-Z22/($H31/2))-SIN(2*ACOS(1-Z22/($H31/2)))))^(5/3)-Z29*($H31/2*2*ACOS(1-Z22/($H31/2)))^(2/3))</f>
        <v>#DIV/0!</v>
      </c>
      <c r="AA30" s="43" t="e">
        <f t="shared" ref="AA30" si="317">IF($H23=$AS$2,$H25^0.5/$H26*(AA22*($H28+$H30*AA22))^(5/3)-AA29*($H28+2*(AA22^2+$H30^2*AA22^2)^0.5)^(2/3),$H25^0.5/$H26*($H31^2/8*(2*ACOS(1-AA22/($H31/2))-SIN(2*ACOS(1-AA22/($H31/2)))))^(5/3)-AA29*($H31/2*2*ACOS(1-AA22/($H31/2)))^(2/3))</f>
        <v>#DIV/0!</v>
      </c>
      <c r="AB30" s="43" t="e">
        <f t="shared" ref="AB30" si="318">IF($H23=$AS$2,$H25^0.5/$H26*(AB22*($H28+$H30*AB22))^(5/3)-AB29*($H28+2*(AB22^2+$H30^2*AB22^2)^0.5)^(2/3),$H25^0.5/$H26*($H31^2/8*(2*ACOS(1-AB22/($H31/2))-SIN(2*ACOS(1-AB22/($H31/2)))))^(5/3)-AB29*($H31/2*2*ACOS(1-AB22/($H31/2)))^(2/3))</f>
        <v>#DIV/0!</v>
      </c>
      <c r="AC30" s="43" t="e">
        <f t="shared" ref="AC30" si="319">IF($H23=$AS$2,$H25^0.5/$H26*(AC22*($H28+$H30*AC22))^(5/3)-AC29*($H28+2*(AC22^2+$H30^2*AC22^2)^0.5)^(2/3),$H25^0.5/$H26*($H31^2/8*(2*ACOS(1-AC22/($H31/2))-SIN(2*ACOS(1-AC22/($H31/2)))))^(5/3)-AC29*($H31/2*2*ACOS(1-AC22/($H31/2)))^(2/3))</f>
        <v>#DIV/0!</v>
      </c>
      <c r="AD30" s="43" t="e">
        <f t="shared" ref="AD30" si="320">IF($H23=$AS$2,$H25^0.5/$H26*(AD22*($H28+$H30*AD22))^(5/3)-AD29*($H28+2*(AD22^2+$H30^2*AD22^2)^0.5)^(2/3),$H25^0.5/$H26*($H31^2/8*(2*ACOS(1-AD22/($H31/2))-SIN(2*ACOS(1-AD22/($H31/2)))))^(5/3)-AD29*($H31/2*2*ACOS(1-AD22/($H31/2)))^(2/3))</f>
        <v>#DIV/0!</v>
      </c>
      <c r="AE30" s="43" t="e">
        <f t="shared" ref="AE30" si="321">IF($H23=$AS$2,$H25^0.5/$H26*(AE22*($H28+$H30*AE22))^(5/3)-AE29*($H28+2*(AE22^2+$H30^2*AE22^2)^0.5)^(2/3),$H25^0.5/$H26*($H31^2/8*(2*ACOS(1-AE22/($H31/2))-SIN(2*ACOS(1-AE22/($H31/2)))))^(5/3)-AE29*($H31/2*2*ACOS(1-AE22/($H31/2)))^(2/3))</f>
        <v>#DIV/0!</v>
      </c>
      <c r="AF30" s="43" t="e">
        <f t="shared" ref="AF30" si="322">IF($H23=$AS$2,$H25^0.5/$H26*(AF22*($H28+$H30*AF22))^(5/3)-AF29*($H28+2*(AF22^2+$H30^2*AF22^2)^0.5)^(2/3),$H25^0.5/$H26*($H31^2/8*(2*ACOS(1-AF22/($H31/2))-SIN(2*ACOS(1-AF22/($H31/2)))))^(5/3)-AF29*($H31/2*2*ACOS(1-AF22/($H31/2)))^(2/3))</f>
        <v>#DIV/0!</v>
      </c>
      <c r="AG30" s="43" t="e">
        <f t="shared" ref="AG30" si="323">IF($H23=$AS$2,$H25^0.5/$H26*(AG22*($H28+$H30*AG22))^(5/3)-AG29*($H28+2*(AG22^2+$H30^2*AG22^2)^0.5)^(2/3),$H25^0.5/$H26*($H31^2/8*(2*ACOS(1-AG22/($H31/2))-SIN(2*ACOS(1-AG22/($H31/2)))))^(5/3)-AG29*($H31/2*2*ACOS(1-AG22/($H31/2)))^(2/3))</f>
        <v>#DIV/0!</v>
      </c>
      <c r="AH30" s="43" t="e">
        <f t="shared" ref="AH30" si="324">IF($H23=$AS$2,$H25^0.5/$H26*(AH22*($H28+$H30*AH22))^(5/3)-AH29*($H28+2*(AH22^2+$H30^2*AH22^2)^0.5)^(2/3),$H25^0.5/$H26*($H31^2/8*(2*ACOS(1-AH22/($H31/2))-SIN(2*ACOS(1-AH22/($H31/2)))))^(5/3)-AH29*($H31/2*2*ACOS(1-AH22/($H31/2)))^(2/3))</f>
        <v>#DIV/0!</v>
      </c>
      <c r="AI30" s="43" t="e">
        <f t="shared" ref="AI30" si="325">IF($H23=$AS$2,$H25^0.5/$H26*(AI22*($H28+$H30*AI22))^(5/3)-AI29*($H28+2*(AI22^2+$H30^2*AI22^2)^0.5)^(2/3),$H25^0.5/$H26*($H31^2/8*(2*ACOS(1-AI22/($H31/2))-SIN(2*ACOS(1-AI22/($H31/2)))))^(5/3)-AI29*($H31/2*2*ACOS(1-AI22/($H31/2)))^(2/3))</f>
        <v>#DIV/0!</v>
      </c>
      <c r="AJ30" s="43" t="e">
        <f t="shared" ref="AJ30" si="326">IF($H23=$AS$2,$H25^0.5/$H26*(AJ22*($H28+$H30*AJ22))^(5/3)-AJ29*($H28+2*(AJ22^2+$H30^2*AJ22^2)^0.5)^(2/3),$H25^0.5/$H26*($H31^2/8*(2*ACOS(1-AJ22/($H31/2))-SIN(2*ACOS(1-AJ22/($H31/2)))))^(5/3)-AJ29*($H31/2*2*ACOS(1-AJ22/($H31/2)))^(2/3))</f>
        <v>#DIV/0!</v>
      </c>
      <c r="AK30" s="43" t="e">
        <f t="shared" ref="AK30" si="327">IF($H23=$AS$2,$H25^0.5/$H26*(AK22*($H28+$H30*AK22))^(5/3)-AK29*($H28+2*(AK22^2+$H30^2*AK22^2)^0.5)^(2/3),$H25^0.5/$H26*($H31^2/8*(2*ACOS(1-AK22/($H31/2))-SIN(2*ACOS(1-AK22/($H31/2)))))^(5/3)-AK29*($H31/2*2*ACOS(1-AK22/($H31/2)))^(2/3))</f>
        <v>#DIV/0!</v>
      </c>
      <c r="AL30" s="43" t="e">
        <f t="shared" ref="AL30" si="328">IF($H23=$AS$2,$H25^0.5/$H26*(AL22*($H28+$H30*AL22))^(5/3)-AL29*($H28+2*(AL22^2+$H30^2*AL22^2)^0.5)^(2/3),$H25^0.5/$H26*($H31^2/8*(2*ACOS(1-AL22/($H31/2))-SIN(2*ACOS(1-AL22/($H31/2)))))^(5/3)-AL29*($H31/2*2*ACOS(1-AL22/($H31/2)))^(2/3))</f>
        <v>#DIV/0!</v>
      </c>
      <c r="AM30" s="43" t="e">
        <f t="shared" ref="AM30" si="329">IF($H23=$AS$2,$H25^0.5/$H26*(AM22*($H28+$H30*AM22))^(5/3)-AM29*($H28+2*(AM22^2+$H30^2*AM22^2)^0.5)^(2/3),$H25^0.5/$H26*($H31^2/8*(2*ACOS(1-AM22/($H31/2))-SIN(2*ACOS(1-AM22/($H31/2)))))^(5/3)-AM29*($H31/2*2*ACOS(1-AM22/($H31/2)))^(2/3))</f>
        <v>#DIV/0!</v>
      </c>
      <c r="AN30" s="43" t="e">
        <f t="shared" ref="AN30" si="330">IF($H23=$AS$2,$H25^0.5/$H26*(AN22*($H28+$H30*AN22))^(5/3)-AN29*($H28+2*(AN22^2+$H30^2*AN22^2)^0.5)^(2/3),$H25^0.5/$H26*($H31^2/8*(2*ACOS(1-AN22/($H31/2))-SIN(2*ACOS(1-AN22/($H31/2)))))^(5/3)-AN29*($H31/2*2*ACOS(1-AN22/($H31/2)))^(2/3))</f>
        <v>#DIV/0!</v>
      </c>
    </row>
    <row r="31" spans="1:45" ht="14.25" customHeight="1" x14ac:dyDescent="0.15">
      <c r="A31" s="51"/>
      <c r="B31" s="51"/>
      <c r="C31" s="15" t="s">
        <v>8</v>
      </c>
      <c r="D31" s="16">
        <f>SUM(D30,D26)</f>
        <v>0</v>
      </c>
      <c r="E31" s="13">
        <f>SUM(E30,E26)</f>
        <v>0</v>
      </c>
      <c r="F31" s="17">
        <f>IF(E31=0,0,ROUND(F26*E26/E31+F30*E30/E31,2))</f>
        <v>0</v>
      </c>
      <c r="G31" s="28" t="s">
        <v>22</v>
      </c>
      <c r="H31" s="33"/>
      <c r="I31" s="67"/>
      <c r="J31" s="60"/>
      <c r="K31" s="54"/>
      <c r="L31" s="67"/>
      <c r="M31" s="74"/>
      <c r="N31" s="58"/>
      <c r="O31" s="67"/>
      <c r="P31" s="60"/>
      <c r="Q31" s="54"/>
      <c r="R31" s="57"/>
      <c r="T31" s="46" t="s">
        <v>50</v>
      </c>
      <c r="U31" s="47" t="e">
        <f>IF($H23=$AS$2,5/3*$H25^0.5/$H26*(U22*($H28+$H30*U22))^(2/3)*($H28+2*$H30*U22)-2/3*U29*($H28+2*(U22^2+$H30^2*U22^2)^0.5)^(-1/3)*(U22^2+$H30^2*U22^2)^(-1/2)*2*U22*(1+$H30^2),5/3*$H25^0.5/$H26*($H31^2/8*(2*ACOS(1-U22/($H31/2))-SIN(2*ACOS(1-U22/($H31/2)))))^(2/3)*($H31^2/8*(1-COS(2*ACOS(1-U22/($H31/2)))))-2/3*U29*($H31/2*2*ACOS(1-U22/($H31/2)))^(-1/3)*$H31/2)</f>
        <v>#DIV/0!</v>
      </c>
      <c r="V31" s="47" t="e">
        <f t="shared" ref="V31" si="331">IF($H23=$AS$2,5/3*$H25^0.5/$H26*(V22*($H28+$H30*V22))^(2/3)*($H28+2*$H30*V22)-2/3*V29*($H28+2*(V22^2+$H30^2*V22^2)^0.5)^(-1/3)*(V22^2+$H30^2*V22^2)^(-1/2)*2*V22*(1+$H30^2),5/3*$H25^0.5/$H26*($H31^2/8*(2*ACOS(1-V22/($H31/2))-SIN(2*ACOS(1-V22/($H31/2)))))^(2/3)*($H31^2/8*(1-COS(2*ACOS(1-V22/($H31/2)))))-2/3*V29*($H31/2*2*ACOS(1-V22/($H31/2)))^(-1/3)*$H31/2)</f>
        <v>#DIV/0!</v>
      </c>
      <c r="W31" s="47" t="e">
        <f t="shared" ref="W31" si="332">IF($H23=$AS$2,5/3*$H25^0.5/$H26*(W22*($H28+$H30*W22))^(2/3)*($H28+2*$H30*W22)-2/3*W29*($H28+2*(W22^2+$H30^2*W22^2)^0.5)^(-1/3)*(W22^2+$H30^2*W22^2)^(-1/2)*2*W22*(1+$H30^2),5/3*$H25^0.5/$H26*($H31^2/8*(2*ACOS(1-W22/($H31/2))-SIN(2*ACOS(1-W22/($H31/2)))))^(2/3)*($H31^2/8*(1-COS(2*ACOS(1-W22/($H31/2)))))-2/3*W29*($H31/2*2*ACOS(1-W22/($H31/2)))^(-1/3)*$H31/2)</f>
        <v>#DIV/0!</v>
      </c>
      <c r="X31" s="47" t="e">
        <f t="shared" ref="X31" si="333">IF($H23=$AS$2,5/3*$H25^0.5/$H26*(X22*($H28+$H30*X22))^(2/3)*($H28+2*$H30*X22)-2/3*X29*($H28+2*(X22^2+$H30^2*X22^2)^0.5)^(-1/3)*(X22^2+$H30^2*X22^2)^(-1/2)*2*X22*(1+$H30^2),5/3*$H25^0.5/$H26*($H31^2/8*(2*ACOS(1-X22/($H31/2))-SIN(2*ACOS(1-X22/($H31/2)))))^(2/3)*($H31^2/8*(1-COS(2*ACOS(1-X22/($H31/2)))))-2/3*X29*($H31/2*2*ACOS(1-X22/($H31/2)))^(-1/3)*$H31/2)</f>
        <v>#DIV/0!</v>
      </c>
      <c r="Y31" s="47" t="e">
        <f t="shared" ref="Y31" si="334">IF($H23=$AS$2,5/3*$H25^0.5/$H26*(Y22*($H28+$H30*Y22))^(2/3)*($H28+2*$H30*Y22)-2/3*Y29*($H28+2*(Y22^2+$H30^2*Y22^2)^0.5)^(-1/3)*(Y22^2+$H30^2*Y22^2)^(-1/2)*2*Y22*(1+$H30^2),5/3*$H25^0.5/$H26*($H31^2/8*(2*ACOS(1-Y22/($H31/2))-SIN(2*ACOS(1-Y22/($H31/2)))))^(2/3)*($H31^2/8*(1-COS(2*ACOS(1-Y22/($H31/2)))))-2/3*Y29*($H31/2*2*ACOS(1-Y22/($H31/2)))^(-1/3)*$H31/2)</f>
        <v>#DIV/0!</v>
      </c>
      <c r="Z31" s="47" t="e">
        <f t="shared" ref="Z31" si="335">IF($H23=$AS$2,5/3*$H25^0.5/$H26*(Z22*($H28+$H30*Z22))^(2/3)*($H28+2*$H30*Z22)-2/3*Z29*($H28+2*(Z22^2+$H30^2*Z22^2)^0.5)^(-1/3)*(Z22^2+$H30^2*Z22^2)^(-1/2)*2*Z22*(1+$H30^2),5/3*$H25^0.5/$H26*($H31^2/8*(2*ACOS(1-Z22/($H31/2))-SIN(2*ACOS(1-Z22/($H31/2)))))^(2/3)*($H31^2/8*(1-COS(2*ACOS(1-Z22/($H31/2)))))-2/3*Z29*($H31/2*2*ACOS(1-Z22/($H31/2)))^(-1/3)*$H31/2)</f>
        <v>#DIV/0!</v>
      </c>
      <c r="AA31" s="47" t="e">
        <f t="shared" ref="AA31" si="336">IF($H23=$AS$2,5/3*$H25^0.5/$H26*(AA22*($H28+$H30*AA22))^(2/3)*($H28+2*$H30*AA22)-2/3*AA29*($H28+2*(AA22^2+$H30^2*AA22^2)^0.5)^(-1/3)*(AA22^2+$H30^2*AA22^2)^(-1/2)*2*AA22*(1+$H30^2),5/3*$H25^0.5/$H26*($H31^2/8*(2*ACOS(1-AA22/($H31/2))-SIN(2*ACOS(1-AA22/($H31/2)))))^(2/3)*($H31^2/8*(1-COS(2*ACOS(1-AA22/($H31/2)))))-2/3*AA29*($H31/2*2*ACOS(1-AA22/($H31/2)))^(-1/3)*$H31/2)</f>
        <v>#DIV/0!</v>
      </c>
      <c r="AB31" s="47" t="e">
        <f t="shared" ref="AB31" si="337">IF($H23=$AS$2,5/3*$H25^0.5/$H26*(AB22*($H28+$H30*AB22))^(2/3)*($H28+2*$H30*AB22)-2/3*AB29*($H28+2*(AB22^2+$H30^2*AB22^2)^0.5)^(-1/3)*(AB22^2+$H30^2*AB22^2)^(-1/2)*2*AB22*(1+$H30^2),5/3*$H25^0.5/$H26*($H31^2/8*(2*ACOS(1-AB22/($H31/2))-SIN(2*ACOS(1-AB22/($H31/2)))))^(2/3)*($H31^2/8*(1-COS(2*ACOS(1-AB22/($H31/2)))))-2/3*AB29*($H31/2*2*ACOS(1-AB22/($H31/2)))^(-1/3)*$H31/2)</f>
        <v>#DIV/0!</v>
      </c>
      <c r="AC31" s="47" t="e">
        <f t="shared" ref="AC31" si="338">IF($H23=$AS$2,5/3*$H25^0.5/$H26*(AC22*($H28+$H30*AC22))^(2/3)*($H28+2*$H30*AC22)-2/3*AC29*($H28+2*(AC22^2+$H30^2*AC22^2)^0.5)^(-1/3)*(AC22^2+$H30^2*AC22^2)^(-1/2)*2*AC22*(1+$H30^2),5/3*$H25^0.5/$H26*($H31^2/8*(2*ACOS(1-AC22/($H31/2))-SIN(2*ACOS(1-AC22/($H31/2)))))^(2/3)*($H31^2/8*(1-COS(2*ACOS(1-AC22/($H31/2)))))-2/3*AC29*($H31/2*2*ACOS(1-AC22/($H31/2)))^(-1/3)*$H31/2)</f>
        <v>#DIV/0!</v>
      </c>
      <c r="AD31" s="47" t="e">
        <f t="shared" ref="AD31" si="339">IF($H23=$AS$2,5/3*$H25^0.5/$H26*(AD22*($H28+$H30*AD22))^(2/3)*($H28+2*$H30*AD22)-2/3*AD29*($H28+2*(AD22^2+$H30^2*AD22^2)^0.5)^(-1/3)*(AD22^2+$H30^2*AD22^2)^(-1/2)*2*AD22*(1+$H30^2),5/3*$H25^0.5/$H26*($H31^2/8*(2*ACOS(1-AD22/($H31/2))-SIN(2*ACOS(1-AD22/($H31/2)))))^(2/3)*($H31^2/8*(1-COS(2*ACOS(1-AD22/($H31/2)))))-2/3*AD29*($H31/2*2*ACOS(1-AD22/($H31/2)))^(-1/3)*$H31/2)</f>
        <v>#DIV/0!</v>
      </c>
      <c r="AE31" s="47" t="e">
        <f t="shared" ref="AE31" si="340">IF($H23=$AS$2,5/3*$H25^0.5/$H26*(AE22*($H28+$H30*AE22))^(2/3)*($H28+2*$H30*AE22)-2/3*AE29*($H28+2*(AE22^2+$H30^2*AE22^2)^0.5)^(-1/3)*(AE22^2+$H30^2*AE22^2)^(-1/2)*2*AE22*(1+$H30^2),5/3*$H25^0.5/$H26*($H31^2/8*(2*ACOS(1-AE22/($H31/2))-SIN(2*ACOS(1-AE22/($H31/2)))))^(2/3)*($H31^2/8*(1-COS(2*ACOS(1-AE22/($H31/2)))))-2/3*AE29*($H31/2*2*ACOS(1-AE22/($H31/2)))^(-1/3)*$H31/2)</f>
        <v>#DIV/0!</v>
      </c>
      <c r="AF31" s="47" t="e">
        <f t="shared" ref="AF31" si="341">IF($H23=$AS$2,5/3*$H25^0.5/$H26*(AF22*($H28+$H30*AF22))^(2/3)*($H28+2*$H30*AF22)-2/3*AF29*($H28+2*(AF22^2+$H30^2*AF22^2)^0.5)^(-1/3)*(AF22^2+$H30^2*AF22^2)^(-1/2)*2*AF22*(1+$H30^2),5/3*$H25^0.5/$H26*($H31^2/8*(2*ACOS(1-AF22/($H31/2))-SIN(2*ACOS(1-AF22/($H31/2)))))^(2/3)*($H31^2/8*(1-COS(2*ACOS(1-AF22/($H31/2)))))-2/3*AF29*($H31/2*2*ACOS(1-AF22/($H31/2)))^(-1/3)*$H31/2)</f>
        <v>#DIV/0!</v>
      </c>
      <c r="AG31" s="47" t="e">
        <f t="shared" ref="AG31" si="342">IF($H23=$AS$2,5/3*$H25^0.5/$H26*(AG22*($H28+$H30*AG22))^(2/3)*($H28+2*$H30*AG22)-2/3*AG29*($H28+2*(AG22^2+$H30^2*AG22^2)^0.5)^(-1/3)*(AG22^2+$H30^2*AG22^2)^(-1/2)*2*AG22*(1+$H30^2),5/3*$H25^0.5/$H26*($H31^2/8*(2*ACOS(1-AG22/($H31/2))-SIN(2*ACOS(1-AG22/($H31/2)))))^(2/3)*($H31^2/8*(1-COS(2*ACOS(1-AG22/($H31/2)))))-2/3*AG29*($H31/2*2*ACOS(1-AG22/($H31/2)))^(-1/3)*$H31/2)</f>
        <v>#DIV/0!</v>
      </c>
      <c r="AH31" s="47" t="e">
        <f t="shared" ref="AH31" si="343">IF($H23=$AS$2,5/3*$H25^0.5/$H26*(AH22*($H28+$H30*AH22))^(2/3)*($H28+2*$H30*AH22)-2/3*AH29*($H28+2*(AH22^2+$H30^2*AH22^2)^0.5)^(-1/3)*(AH22^2+$H30^2*AH22^2)^(-1/2)*2*AH22*(1+$H30^2),5/3*$H25^0.5/$H26*($H31^2/8*(2*ACOS(1-AH22/($H31/2))-SIN(2*ACOS(1-AH22/($H31/2)))))^(2/3)*($H31^2/8*(1-COS(2*ACOS(1-AH22/($H31/2)))))-2/3*AH29*($H31/2*2*ACOS(1-AH22/($H31/2)))^(-1/3)*$H31/2)</f>
        <v>#DIV/0!</v>
      </c>
      <c r="AI31" s="47" t="e">
        <f t="shared" ref="AI31" si="344">IF($H23=$AS$2,5/3*$H25^0.5/$H26*(AI22*($H28+$H30*AI22))^(2/3)*($H28+2*$H30*AI22)-2/3*AI29*($H28+2*(AI22^2+$H30^2*AI22^2)^0.5)^(-1/3)*(AI22^2+$H30^2*AI22^2)^(-1/2)*2*AI22*(1+$H30^2),5/3*$H25^0.5/$H26*($H31^2/8*(2*ACOS(1-AI22/($H31/2))-SIN(2*ACOS(1-AI22/($H31/2)))))^(2/3)*($H31^2/8*(1-COS(2*ACOS(1-AI22/($H31/2)))))-2/3*AI29*($H31/2*2*ACOS(1-AI22/($H31/2)))^(-1/3)*$H31/2)</f>
        <v>#DIV/0!</v>
      </c>
      <c r="AJ31" s="47" t="e">
        <f t="shared" ref="AJ31" si="345">IF($H23=$AS$2,5/3*$H25^0.5/$H26*(AJ22*($H28+$H30*AJ22))^(2/3)*($H28+2*$H30*AJ22)-2/3*AJ29*($H28+2*(AJ22^2+$H30^2*AJ22^2)^0.5)^(-1/3)*(AJ22^2+$H30^2*AJ22^2)^(-1/2)*2*AJ22*(1+$H30^2),5/3*$H25^0.5/$H26*($H31^2/8*(2*ACOS(1-AJ22/($H31/2))-SIN(2*ACOS(1-AJ22/($H31/2)))))^(2/3)*($H31^2/8*(1-COS(2*ACOS(1-AJ22/($H31/2)))))-2/3*AJ29*($H31/2*2*ACOS(1-AJ22/($H31/2)))^(-1/3)*$H31/2)</f>
        <v>#DIV/0!</v>
      </c>
      <c r="AK31" s="47" t="e">
        <f t="shared" ref="AK31" si="346">IF($H23=$AS$2,5/3*$H25^0.5/$H26*(AK22*($H28+$H30*AK22))^(2/3)*($H28+2*$H30*AK22)-2/3*AK29*($H28+2*(AK22^2+$H30^2*AK22^2)^0.5)^(-1/3)*(AK22^2+$H30^2*AK22^2)^(-1/2)*2*AK22*(1+$H30^2),5/3*$H25^0.5/$H26*($H31^2/8*(2*ACOS(1-AK22/($H31/2))-SIN(2*ACOS(1-AK22/($H31/2)))))^(2/3)*($H31^2/8*(1-COS(2*ACOS(1-AK22/($H31/2)))))-2/3*AK29*($H31/2*2*ACOS(1-AK22/($H31/2)))^(-1/3)*$H31/2)</f>
        <v>#DIV/0!</v>
      </c>
      <c r="AL31" s="47" t="e">
        <f t="shared" ref="AL31" si="347">IF($H23=$AS$2,5/3*$H25^0.5/$H26*(AL22*($H28+$H30*AL22))^(2/3)*($H28+2*$H30*AL22)-2/3*AL29*($H28+2*(AL22^2+$H30^2*AL22^2)^0.5)^(-1/3)*(AL22^2+$H30^2*AL22^2)^(-1/2)*2*AL22*(1+$H30^2),5/3*$H25^0.5/$H26*($H31^2/8*(2*ACOS(1-AL22/($H31/2))-SIN(2*ACOS(1-AL22/($H31/2)))))^(2/3)*($H31^2/8*(1-COS(2*ACOS(1-AL22/($H31/2)))))-2/3*AL29*($H31/2*2*ACOS(1-AL22/($H31/2)))^(-1/3)*$H31/2)</f>
        <v>#DIV/0!</v>
      </c>
      <c r="AM31" s="47" t="e">
        <f t="shared" ref="AM31" si="348">IF($H23=$AS$2,5/3*$H25^0.5/$H26*(AM22*($H28+$H30*AM22))^(2/3)*($H28+2*$H30*AM22)-2/3*AM29*($H28+2*(AM22^2+$H30^2*AM22^2)^0.5)^(-1/3)*(AM22^2+$H30^2*AM22^2)^(-1/2)*2*AM22*(1+$H30^2),5/3*$H25^0.5/$H26*($H31^2/8*(2*ACOS(1-AM22/($H31/2))-SIN(2*ACOS(1-AM22/($H31/2)))))^(2/3)*($H31^2/8*(1-COS(2*ACOS(1-AM22/($H31/2)))))-2/3*AM29*($H31/2*2*ACOS(1-AM22/($H31/2)))^(-1/3)*$H31/2)</f>
        <v>#DIV/0!</v>
      </c>
      <c r="AN31" s="47" t="e">
        <f t="shared" ref="AN31" si="349">IF($H23=$AS$2,5/3*$H25^0.5/$H26*(AN22*($H28+$H30*AN22))^(2/3)*($H28+2*$H30*AN22)-2/3*AN29*($H28+2*(AN22^2+$H30^2*AN22^2)^0.5)^(-1/3)*(AN22^2+$H30^2*AN22^2)^(-1/2)*2*AN22*(1+$H30^2),5/3*$H25^0.5/$H26*($H31^2/8*(2*ACOS(1-AN22/($H31/2))-SIN(2*ACOS(1-AN22/($H31/2)))))^(2/3)*($H31^2/8*(1-COS(2*ACOS(1-AN22/($H31/2)))))-2/3*AN29*($H31/2*2*ACOS(1-AN22/($H31/2)))^(-1/3)*$H31/2)</f>
        <v>#DIV/0!</v>
      </c>
    </row>
    <row r="32" spans="1:45" ht="14.25" customHeight="1" x14ac:dyDescent="0.15">
      <c r="A32" s="49"/>
      <c r="B32" s="49"/>
      <c r="C32" s="5"/>
      <c r="D32" s="7"/>
      <c r="E32" s="11">
        <f>ROUND(D32/10000,3)</f>
        <v>0</v>
      </c>
      <c r="F32" s="3"/>
      <c r="G32" s="25" t="s">
        <v>1</v>
      </c>
      <c r="H32" s="29"/>
      <c r="I32" s="61" t="s">
        <v>23</v>
      </c>
      <c r="J32" s="73">
        <f>IF($H33=AS$2,ROUND(H39*0.8,4),ROUND(H41*0.8,4))</f>
        <v>0</v>
      </c>
      <c r="K32" s="52" t="e">
        <f>ROUND(J36*J40,4)</f>
        <v>#DIV/0!</v>
      </c>
      <c r="L32" s="61" t="s">
        <v>31</v>
      </c>
      <c r="M32" s="63" t="e">
        <f>IF(U37=U39,U32,IF(V37=V39,V32,IF(W37=W39,W32,IF(X37=X39,X32,IF(Y37=Y39,Y32,IF(Z37=Z39,Z32,IF(AA37=AA39,AA32,IF(AB37=AB39,AB32,IF(AC37=AC39,AC32,IF(AD37=AD39,AD32,IF(AE37=AE39,AE32,IF(AF37=AF39,AF32,IF(AG37=AG39,AG32,IF(AH37=AH39,AH32,IF(AI37=AI39,AI32,IF(AJ37=AJ39,AJ32,IF(AK37=AK39,AK32,IF(AL37=AL39,AL32,IF(AM37=AM39,AM32,IF(AN37=AN39,AN32,AN32))))))))))))))))))))</f>
        <v>#DIV/0!</v>
      </c>
      <c r="N32" s="58" t="e">
        <f>ROUND(M36*M40,4)</f>
        <v>#DIV/0!</v>
      </c>
      <c r="O32" s="61" t="s">
        <v>99</v>
      </c>
      <c r="P32" s="63" t="e">
        <f>M40</f>
        <v>#DIV/0!</v>
      </c>
      <c r="Q32" s="52" t="e">
        <f>ROUND($F41*$P40*$E41/360,4)</f>
        <v>#DIV/0!</v>
      </c>
      <c r="R32" s="55" t="e">
        <f>IF(AND(K32&gt;Q32,N32=Q32),"ＯＫ","ＮＧ")</f>
        <v>#DIV/0!</v>
      </c>
      <c r="T32" s="40" t="s">
        <v>41</v>
      </c>
      <c r="U32" s="41">
        <f>J32</f>
        <v>0</v>
      </c>
      <c r="V32" s="41" t="e">
        <f>IF($H33=$AS$2,ROUND(U32-U40/U41,5),ROUND($H41/2-$H41/2*COS((2*ACOS(1-U32/($H41/2))-U40/U41)/2),5))</f>
        <v>#DIV/0!</v>
      </c>
      <c r="W32" s="41" t="e">
        <f t="shared" ref="W32" si="350">IF($H33=$AS$2,ROUND(V32-V40/V41,5),ROUND($H41/2-$H41/2*COS((2*ACOS(1-V32/($H41/2))-V40/V41)/2),5))</f>
        <v>#DIV/0!</v>
      </c>
      <c r="X32" s="41" t="e">
        <f t="shared" ref="X32" si="351">IF($H33=$AS$2,ROUND(W32-W40/W41,5),ROUND($H41/2-$H41/2*COS((2*ACOS(1-W32/($H41/2))-W40/W41)/2),5))</f>
        <v>#DIV/0!</v>
      </c>
      <c r="Y32" s="41" t="e">
        <f t="shared" ref="Y32" si="352">IF($H33=$AS$2,ROUND(X32-X40/X41,5),ROUND($H41/2-$H41/2*COS((2*ACOS(1-X32/($H41/2))-X40/X41)/2),5))</f>
        <v>#DIV/0!</v>
      </c>
      <c r="Z32" s="41" t="e">
        <f t="shared" ref="Z32" si="353">IF($H33=$AS$2,ROUND(Y32-Y40/Y41,5),ROUND($H41/2-$H41/2*COS((2*ACOS(1-Y32/($H41/2))-Y40/Y41)/2),5))</f>
        <v>#DIV/0!</v>
      </c>
      <c r="AA32" s="41" t="e">
        <f t="shared" ref="AA32" si="354">IF($H33=$AS$2,ROUND(Z32-Z40/Z41,5),ROUND($H41/2-$H41/2*COS((2*ACOS(1-Z32/($H41/2))-Z40/Z41)/2),5))</f>
        <v>#DIV/0!</v>
      </c>
      <c r="AB32" s="41" t="e">
        <f t="shared" ref="AB32" si="355">IF($H33=$AS$2,ROUND(AA32-AA40/AA41,5),ROUND($H41/2-$H41/2*COS((2*ACOS(1-AA32/($H41/2))-AA40/AA41)/2),5))</f>
        <v>#DIV/0!</v>
      </c>
      <c r="AC32" s="41" t="e">
        <f t="shared" ref="AC32" si="356">IF($H33=$AS$2,ROUND(AB32-AB40/AB41,5),ROUND($H41/2-$H41/2*COS((2*ACOS(1-AB32/($H41/2))-AB40/AB41)/2),5))</f>
        <v>#DIV/0!</v>
      </c>
      <c r="AD32" s="41" t="e">
        <f t="shared" ref="AD32" si="357">IF($H33=$AS$2,ROUND(AC32-AC40/AC41,5),ROUND($H41/2-$H41/2*COS((2*ACOS(1-AC32/($H41/2))-AC40/AC41)/2),5))</f>
        <v>#DIV/0!</v>
      </c>
      <c r="AE32" s="41" t="e">
        <f t="shared" ref="AE32" si="358">IF($H33=$AS$2,ROUND(AD32-AD40/AD41,5),ROUND($H41/2-$H41/2*COS((2*ACOS(1-AD32/($H41/2))-AD40/AD41)/2),5))</f>
        <v>#DIV/0!</v>
      </c>
      <c r="AF32" s="41" t="e">
        <f t="shared" ref="AF32" si="359">IF($H33=$AS$2,ROUND(AE32-AE40/AE41,5),ROUND($H41/2-$H41/2*COS((2*ACOS(1-AE32/($H41/2))-AE40/AE41)/2),5))</f>
        <v>#DIV/0!</v>
      </c>
      <c r="AG32" s="41" t="e">
        <f t="shared" ref="AG32" si="360">IF($H33=$AS$2,ROUND(AF32-AF40/AF41,5),ROUND($H41/2-$H41/2*COS((2*ACOS(1-AF32/($H41/2))-AF40/AF41)/2),5))</f>
        <v>#DIV/0!</v>
      </c>
      <c r="AH32" s="41" t="e">
        <f t="shared" ref="AH32" si="361">IF($H33=$AS$2,ROUND(AG32-AG40/AG41,5),ROUND($H41/2-$H41/2*COS((2*ACOS(1-AG32/($H41/2))-AG40/AG41)/2),5))</f>
        <v>#DIV/0!</v>
      </c>
      <c r="AI32" s="41" t="e">
        <f t="shared" ref="AI32" si="362">IF($H33=$AS$2,ROUND(AH32-AH40/AH41,5),ROUND($H41/2-$H41/2*COS((2*ACOS(1-AH32/($H41/2))-AH40/AH41)/2),5))</f>
        <v>#DIV/0!</v>
      </c>
      <c r="AJ32" s="41" t="e">
        <f t="shared" ref="AJ32" si="363">IF($H33=$AS$2,ROUND(AI32-AI40/AI41,5),ROUND($H41/2-$H41/2*COS((2*ACOS(1-AI32/($H41/2))-AI40/AI41)/2),5))</f>
        <v>#DIV/0!</v>
      </c>
      <c r="AK32" s="41" t="e">
        <f t="shared" ref="AK32" si="364">IF($H33=$AS$2,ROUND(AJ32-AJ40/AJ41,5),ROUND($H41/2-$H41/2*COS((2*ACOS(1-AJ32/($H41/2))-AJ40/AJ41)/2),5))</f>
        <v>#DIV/0!</v>
      </c>
      <c r="AL32" s="41" t="e">
        <f t="shared" ref="AL32" si="365">IF($H33=$AS$2,ROUND(AK32-AK40/AK41,5),ROUND($H41/2-$H41/2*COS((2*ACOS(1-AK32/($H41/2))-AK40/AK41)/2),5))</f>
        <v>#DIV/0!</v>
      </c>
      <c r="AM32" s="41" t="e">
        <f t="shared" ref="AM32" si="366">IF($H33=$AS$2,ROUND(AL32-AL40/AL41,5),ROUND($H41/2-$H41/2*COS((2*ACOS(1-AL32/($H41/2))-AL40/AL41)/2),5))</f>
        <v>#DIV/0!</v>
      </c>
      <c r="AN32" s="41" t="e">
        <f t="shared" ref="AN32" si="367">IF($H33=$AS$2,ROUND(AM32-AM40/AM41,5),ROUND($H41/2-$H41/2*COS((2*ACOS(1-AM32/($H41/2))-AM40/AM41)/2),5))</f>
        <v>#DIV/0!</v>
      </c>
      <c r="AS32" t="s">
        <v>11</v>
      </c>
    </row>
    <row r="33" spans="1:45" ht="14.25" customHeight="1" x14ac:dyDescent="0.15">
      <c r="A33" s="50"/>
      <c r="B33" s="50"/>
      <c r="C33" s="6"/>
      <c r="D33" s="8"/>
      <c r="E33" s="12">
        <f>ROUND(D33/10000,3)</f>
        <v>0</v>
      </c>
      <c r="F33" s="4"/>
      <c r="G33" s="26" t="s">
        <v>17</v>
      </c>
      <c r="H33" s="30"/>
      <c r="I33" s="62"/>
      <c r="J33" s="59"/>
      <c r="K33" s="53"/>
      <c r="L33" s="62"/>
      <c r="M33" s="64"/>
      <c r="N33" s="58"/>
      <c r="O33" s="62"/>
      <c r="P33" s="64"/>
      <c r="Q33" s="53"/>
      <c r="R33" s="56"/>
      <c r="T33" s="42" t="s">
        <v>42</v>
      </c>
      <c r="U33" s="43" t="e">
        <f>IF($H33=$AS$2,ROUND($H38+2*(U32^2+$H40^2*U32^2)^0.5,5),ROUND($H41/2*2*ACOS(1-U32/($H41/2)),5))</f>
        <v>#DIV/0!</v>
      </c>
      <c r="V33" s="43" t="e">
        <f t="shared" ref="V33" si="368">IF($H33=$AS$2,ROUND($H38+2*(V32^2+$H40^2*V32^2)^0.5,5),ROUND($H41/2*2*ACOS(1-V32/($H41/2)),5))</f>
        <v>#DIV/0!</v>
      </c>
      <c r="W33" s="43" t="e">
        <f t="shared" ref="W33" si="369">IF($H33=$AS$2,ROUND($H38+2*(W32^2+$H40^2*W32^2)^0.5,5),ROUND($H41/2*2*ACOS(1-W32/($H41/2)),5))</f>
        <v>#DIV/0!</v>
      </c>
      <c r="X33" s="43" t="e">
        <f t="shared" ref="X33" si="370">IF($H33=$AS$2,ROUND($H38+2*(X32^2+$H40^2*X32^2)^0.5,5),ROUND($H41/2*2*ACOS(1-X32/($H41/2)),5))</f>
        <v>#DIV/0!</v>
      </c>
      <c r="Y33" s="43" t="e">
        <f t="shared" ref="Y33" si="371">IF($H33=$AS$2,ROUND($H38+2*(Y32^2+$H40^2*Y32^2)^0.5,5),ROUND($H41/2*2*ACOS(1-Y32/($H41/2)),5))</f>
        <v>#DIV/0!</v>
      </c>
      <c r="Z33" s="43" t="e">
        <f t="shared" ref="Z33" si="372">IF($H33=$AS$2,ROUND($H38+2*(Z32^2+$H40^2*Z32^2)^0.5,5),ROUND($H41/2*2*ACOS(1-Z32/($H41/2)),5))</f>
        <v>#DIV/0!</v>
      </c>
      <c r="AA33" s="43" t="e">
        <f t="shared" ref="AA33" si="373">IF($H33=$AS$2,ROUND($H38+2*(AA32^2+$H40^2*AA32^2)^0.5,5),ROUND($H41/2*2*ACOS(1-AA32/($H41/2)),5))</f>
        <v>#DIV/0!</v>
      </c>
      <c r="AB33" s="43" t="e">
        <f t="shared" ref="AB33" si="374">IF($H33=$AS$2,ROUND($H38+2*(AB32^2+$H40^2*AB32^2)^0.5,5),ROUND($H41/2*2*ACOS(1-AB32/($H41/2)),5))</f>
        <v>#DIV/0!</v>
      </c>
      <c r="AC33" s="43" t="e">
        <f t="shared" ref="AC33" si="375">IF($H33=$AS$2,ROUND($H38+2*(AC32^2+$H40^2*AC32^2)^0.5,5),ROUND($H41/2*2*ACOS(1-AC32/($H41/2)),5))</f>
        <v>#DIV/0!</v>
      </c>
      <c r="AD33" s="43" t="e">
        <f t="shared" ref="AD33" si="376">IF($H33=$AS$2,ROUND($H38+2*(AD32^2+$H40^2*AD32^2)^0.5,5),ROUND($H41/2*2*ACOS(1-AD32/($H41/2)),5))</f>
        <v>#DIV/0!</v>
      </c>
      <c r="AE33" s="43" t="e">
        <f t="shared" ref="AE33" si="377">IF($H33=$AS$2,ROUND($H38+2*(AE32^2+$H40^2*AE32^2)^0.5,5),ROUND($H41/2*2*ACOS(1-AE32/($H41/2)),5))</f>
        <v>#DIV/0!</v>
      </c>
      <c r="AF33" s="43" t="e">
        <f t="shared" ref="AF33" si="378">IF($H33=$AS$2,ROUND($H38+2*(AF32^2+$H40^2*AF32^2)^0.5,5),ROUND($H41/2*2*ACOS(1-AF32/($H41/2)),5))</f>
        <v>#DIV/0!</v>
      </c>
      <c r="AG33" s="43" t="e">
        <f t="shared" ref="AG33" si="379">IF($H33=$AS$2,ROUND($H38+2*(AG32^2+$H40^2*AG32^2)^0.5,5),ROUND($H41/2*2*ACOS(1-AG32/($H41/2)),5))</f>
        <v>#DIV/0!</v>
      </c>
      <c r="AH33" s="43" t="e">
        <f t="shared" ref="AH33" si="380">IF($H33=$AS$2,ROUND($H38+2*(AH32^2+$H40^2*AH32^2)^0.5,5),ROUND($H41/2*2*ACOS(1-AH32/($H41/2)),5))</f>
        <v>#DIV/0!</v>
      </c>
      <c r="AI33" s="43" t="e">
        <f t="shared" ref="AI33" si="381">IF($H33=$AS$2,ROUND($H38+2*(AI32^2+$H40^2*AI32^2)^0.5,5),ROUND($H41/2*2*ACOS(1-AI32/($H41/2)),5))</f>
        <v>#DIV/0!</v>
      </c>
      <c r="AJ33" s="43" t="e">
        <f t="shared" ref="AJ33" si="382">IF($H33=$AS$2,ROUND($H38+2*(AJ32^2+$H40^2*AJ32^2)^0.5,5),ROUND($H41/2*2*ACOS(1-AJ32/($H41/2)),5))</f>
        <v>#DIV/0!</v>
      </c>
      <c r="AK33" s="43" t="e">
        <f t="shared" ref="AK33" si="383">IF($H33=$AS$2,ROUND($H38+2*(AK32^2+$H40^2*AK32^2)^0.5,5),ROUND($H41/2*2*ACOS(1-AK32/($H41/2)),5))</f>
        <v>#DIV/0!</v>
      </c>
      <c r="AL33" s="43" t="e">
        <f t="shared" ref="AL33" si="384">IF($H33=$AS$2,ROUND($H38+2*(AL32^2+$H40^2*AL32^2)^0.5,5),ROUND($H41/2*2*ACOS(1-AL32/($H41/2)),5))</f>
        <v>#DIV/0!</v>
      </c>
      <c r="AM33" s="43" t="e">
        <f t="shared" ref="AM33" si="385">IF($H33=$AS$2,ROUND($H38+2*(AM32^2+$H40^2*AM32^2)^0.5,5),ROUND($H41/2*2*ACOS(1-AM32/($H41/2)),5))</f>
        <v>#DIV/0!</v>
      </c>
      <c r="AN33" s="43" t="e">
        <f t="shared" ref="AN33" si="386">IF($H33=$AS$2,ROUND($H38+2*(AN32^2+$H40^2*AN32^2)^0.5,5),ROUND($H41/2*2*ACOS(1-AN32/($H41/2)),5))</f>
        <v>#DIV/0!</v>
      </c>
      <c r="AS33" t="s">
        <v>12</v>
      </c>
    </row>
    <row r="34" spans="1:45" ht="14.25" customHeight="1" x14ac:dyDescent="0.15">
      <c r="A34" s="50"/>
      <c r="B34" s="50"/>
      <c r="C34" s="6"/>
      <c r="D34" s="8"/>
      <c r="E34" s="12">
        <f>ROUND(D34/10000,3)</f>
        <v>0</v>
      </c>
      <c r="F34" s="4"/>
      <c r="G34" s="26" t="s">
        <v>18</v>
      </c>
      <c r="H34" s="31"/>
      <c r="I34" s="62" t="s">
        <v>24</v>
      </c>
      <c r="J34" s="59" t="e">
        <f>IF($H33=$AS$2,ROUND($H38+2*(J32^2+$H40^2*J32^2)^0.5,4),ROUND($H41/2*(2*ACOS(1-J32/($H41/2))),4))</f>
        <v>#DIV/0!</v>
      </c>
      <c r="K34" s="53"/>
      <c r="L34" s="62" t="s">
        <v>34</v>
      </c>
      <c r="M34" s="65" t="e">
        <f>IF($H33=$AS$2,ROUND($H38+2*(M32^2+$H40^2*M32^2)^0.5,5),ROUND($H41/2*(2*ACOS(1-M32/($H41/2))),5))</f>
        <v>#DIV/0!</v>
      </c>
      <c r="N34" s="58"/>
      <c r="O34" s="68" t="s">
        <v>27</v>
      </c>
      <c r="P34" s="70"/>
      <c r="Q34" s="53"/>
      <c r="R34" s="56"/>
      <c r="T34" s="42" t="s">
        <v>43</v>
      </c>
      <c r="U34" s="43" t="e">
        <f>IF($H33=$AS$2,ROUND(U32*($H38+$H40*U32),5),ROUND($H41^2/8*(2*ACOS(1-U32/($H41/2))-SIN(2*ACOS(1-U32/($H41/2)))),5))</f>
        <v>#DIV/0!</v>
      </c>
      <c r="V34" s="43" t="e">
        <f t="shared" ref="V34" si="387">IF($H33=$AS$2,ROUND(V32*($H38+$H40*V32),5),ROUND($H41^2/8*(2*ACOS(1-V32/($H41/2))-SIN(2*ACOS(1-V32/($H41/2)))),5))</f>
        <v>#DIV/0!</v>
      </c>
      <c r="W34" s="43" t="e">
        <f t="shared" ref="W34" si="388">IF($H33=$AS$2,ROUND(W32*($H38+$H40*W32),5),ROUND($H41^2/8*(2*ACOS(1-W32/($H41/2))-SIN(2*ACOS(1-W32/($H41/2)))),5))</f>
        <v>#DIV/0!</v>
      </c>
      <c r="X34" s="43" t="e">
        <f t="shared" ref="X34" si="389">IF($H33=$AS$2,ROUND(X32*($H38+$H40*X32),5),ROUND($H41^2/8*(2*ACOS(1-X32/($H41/2))-SIN(2*ACOS(1-X32/($H41/2)))),5))</f>
        <v>#DIV/0!</v>
      </c>
      <c r="Y34" s="43" t="e">
        <f t="shared" ref="Y34" si="390">IF($H33=$AS$2,ROUND(Y32*($H38+$H40*Y32),5),ROUND($H41^2/8*(2*ACOS(1-Y32/($H41/2))-SIN(2*ACOS(1-Y32/($H41/2)))),5))</f>
        <v>#DIV/0!</v>
      </c>
      <c r="Z34" s="43" t="e">
        <f t="shared" ref="Z34" si="391">IF($H33=$AS$2,ROUND(Z32*($H38+$H40*Z32),5),ROUND($H41^2/8*(2*ACOS(1-Z32/($H41/2))-SIN(2*ACOS(1-Z32/($H41/2)))),5))</f>
        <v>#DIV/0!</v>
      </c>
      <c r="AA34" s="43" t="e">
        <f t="shared" ref="AA34" si="392">IF($H33=$AS$2,ROUND(AA32*($H38+$H40*AA32),5),ROUND($H41^2/8*(2*ACOS(1-AA32/($H41/2))-SIN(2*ACOS(1-AA32/($H41/2)))),5))</f>
        <v>#DIV/0!</v>
      </c>
      <c r="AB34" s="43" t="e">
        <f t="shared" ref="AB34" si="393">IF($H33=$AS$2,ROUND(AB32*($H38+$H40*AB32),5),ROUND($H41^2/8*(2*ACOS(1-AB32/($H41/2))-SIN(2*ACOS(1-AB32/($H41/2)))),5))</f>
        <v>#DIV/0!</v>
      </c>
      <c r="AC34" s="43" t="e">
        <f t="shared" ref="AC34" si="394">IF($H33=$AS$2,ROUND(AC32*($H38+$H40*AC32),5),ROUND($H41^2/8*(2*ACOS(1-AC32/($H41/2))-SIN(2*ACOS(1-AC32/($H41/2)))),5))</f>
        <v>#DIV/0!</v>
      </c>
      <c r="AD34" s="43" t="e">
        <f t="shared" ref="AD34" si="395">IF($H33=$AS$2,ROUND(AD32*($H38+$H40*AD32),5),ROUND($H41^2/8*(2*ACOS(1-AD32/($H41/2))-SIN(2*ACOS(1-AD32/($H41/2)))),5))</f>
        <v>#DIV/0!</v>
      </c>
      <c r="AE34" s="43" t="e">
        <f t="shared" ref="AE34" si="396">IF($H33=$AS$2,ROUND(AE32*($H38+$H40*AE32),5),ROUND($H41^2/8*(2*ACOS(1-AE32/($H41/2))-SIN(2*ACOS(1-AE32/($H41/2)))),5))</f>
        <v>#DIV/0!</v>
      </c>
      <c r="AF34" s="43" t="e">
        <f t="shared" ref="AF34" si="397">IF($H33=$AS$2,ROUND(AF32*($H38+$H40*AF32),5),ROUND($H41^2/8*(2*ACOS(1-AF32/($H41/2))-SIN(2*ACOS(1-AF32/($H41/2)))),5))</f>
        <v>#DIV/0!</v>
      </c>
      <c r="AG34" s="43" t="e">
        <f t="shared" ref="AG34" si="398">IF($H33=$AS$2,ROUND(AG32*($H38+$H40*AG32),5),ROUND($H41^2/8*(2*ACOS(1-AG32/($H41/2))-SIN(2*ACOS(1-AG32/($H41/2)))),5))</f>
        <v>#DIV/0!</v>
      </c>
      <c r="AH34" s="43" t="e">
        <f t="shared" ref="AH34" si="399">IF($H33=$AS$2,ROUND(AH32*($H38+$H40*AH32),5),ROUND($H41^2/8*(2*ACOS(1-AH32/($H41/2))-SIN(2*ACOS(1-AH32/($H41/2)))),5))</f>
        <v>#DIV/0!</v>
      </c>
      <c r="AI34" s="43" t="e">
        <f t="shared" ref="AI34" si="400">IF($H33=$AS$2,ROUND(AI32*($H38+$H40*AI32),5),ROUND($H41^2/8*(2*ACOS(1-AI32/($H41/2))-SIN(2*ACOS(1-AI32/($H41/2)))),5))</f>
        <v>#DIV/0!</v>
      </c>
      <c r="AJ34" s="43" t="e">
        <f t="shared" ref="AJ34" si="401">IF($H33=$AS$2,ROUND(AJ32*($H38+$H40*AJ32),5),ROUND($H41^2/8*(2*ACOS(1-AJ32/($H41/2))-SIN(2*ACOS(1-AJ32/($H41/2)))),5))</f>
        <v>#DIV/0!</v>
      </c>
      <c r="AK34" s="43" t="e">
        <f t="shared" ref="AK34" si="402">IF($H33=$AS$2,ROUND(AK32*($H38+$H40*AK32),5),ROUND($H41^2/8*(2*ACOS(1-AK32/($H41/2))-SIN(2*ACOS(1-AK32/($H41/2)))),5))</f>
        <v>#DIV/0!</v>
      </c>
      <c r="AL34" s="43" t="e">
        <f t="shared" ref="AL34" si="403">IF($H33=$AS$2,ROUND(AL32*($H38+$H40*AL32),5),ROUND($H41^2/8*(2*ACOS(1-AL32/($H41/2))-SIN(2*ACOS(1-AL32/($H41/2)))),5))</f>
        <v>#DIV/0!</v>
      </c>
      <c r="AM34" s="43" t="e">
        <f t="shared" ref="AM34" si="404">IF($H33=$AS$2,ROUND(AM32*($H38+$H40*AM32),5),ROUND($H41^2/8*(2*ACOS(1-AM32/($H41/2))-SIN(2*ACOS(1-AM32/($H41/2)))),5))</f>
        <v>#DIV/0!</v>
      </c>
      <c r="AN34" s="43" t="e">
        <f t="shared" ref="AN34" si="405">IF($H33=$AS$2,ROUND(AN32*($H38+$H40*AN32),5),ROUND($H41^2/8*(2*ACOS(1-AN32/($H41/2))-SIN(2*ACOS(1-AN32/($H41/2)))),5))</f>
        <v>#DIV/0!</v>
      </c>
    </row>
    <row r="35" spans="1:45" ht="14.25" customHeight="1" x14ac:dyDescent="0.15">
      <c r="A35" s="50"/>
      <c r="B35" s="50"/>
      <c r="C35" s="6"/>
      <c r="D35" s="8"/>
      <c r="E35" s="12">
        <f>ROUND(D35/10000,3)</f>
        <v>0</v>
      </c>
      <c r="F35" s="4"/>
      <c r="G35" s="26" t="s">
        <v>19</v>
      </c>
      <c r="H35" s="48"/>
      <c r="I35" s="62"/>
      <c r="J35" s="59"/>
      <c r="K35" s="53"/>
      <c r="L35" s="62"/>
      <c r="M35" s="66"/>
      <c r="N35" s="58"/>
      <c r="O35" s="69"/>
      <c r="P35" s="70"/>
      <c r="Q35" s="53"/>
      <c r="R35" s="56"/>
      <c r="T35" s="42" t="s">
        <v>44</v>
      </c>
      <c r="U35" s="43" t="e">
        <f>ROUND(U34/U33,5)</f>
        <v>#DIV/0!</v>
      </c>
      <c r="V35" s="43" t="e">
        <f t="shared" ref="V35" si="406">ROUND(V34/V33,5)</f>
        <v>#DIV/0!</v>
      </c>
      <c r="W35" s="43" t="e">
        <f t="shared" ref="W35" si="407">ROUND(W34/W33,5)</f>
        <v>#DIV/0!</v>
      </c>
      <c r="X35" s="43" t="e">
        <f t="shared" ref="X35" si="408">ROUND(X34/X33,5)</f>
        <v>#DIV/0!</v>
      </c>
      <c r="Y35" s="43" t="e">
        <f t="shared" ref="Y35" si="409">ROUND(Y34/Y33,5)</f>
        <v>#DIV/0!</v>
      </c>
      <c r="Z35" s="43" t="e">
        <f t="shared" ref="Z35" si="410">ROUND(Z34/Z33,5)</f>
        <v>#DIV/0!</v>
      </c>
      <c r="AA35" s="43" t="e">
        <f t="shared" ref="AA35" si="411">ROUND(AA34/AA33,5)</f>
        <v>#DIV/0!</v>
      </c>
      <c r="AB35" s="43" t="e">
        <f t="shared" ref="AB35" si="412">ROUND(AB34/AB33,5)</f>
        <v>#DIV/0!</v>
      </c>
      <c r="AC35" s="43" t="e">
        <f t="shared" ref="AC35" si="413">ROUND(AC34/AC33,5)</f>
        <v>#DIV/0!</v>
      </c>
      <c r="AD35" s="43" t="e">
        <f t="shared" ref="AD35" si="414">ROUND(AD34/AD33,5)</f>
        <v>#DIV/0!</v>
      </c>
      <c r="AE35" s="43" t="e">
        <f t="shared" ref="AE35" si="415">ROUND(AE34/AE33,5)</f>
        <v>#DIV/0!</v>
      </c>
      <c r="AF35" s="43" t="e">
        <f t="shared" ref="AF35" si="416">ROUND(AF34/AF33,5)</f>
        <v>#DIV/0!</v>
      </c>
      <c r="AG35" s="43" t="e">
        <f t="shared" ref="AG35" si="417">ROUND(AG34/AG33,5)</f>
        <v>#DIV/0!</v>
      </c>
      <c r="AH35" s="43" t="e">
        <f t="shared" ref="AH35" si="418">ROUND(AH34/AH33,5)</f>
        <v>#DIV/0!</v>
      </c>
      <c r="AI35" s="43" t="e">
        <f t="shared" ref="AI35" si="419">ROUND(AI34/AI33,5)</f>
        <v>#DIV/0!</v>
      </c>
      <c r="AJ35" s="43" t="e">
        <f t="shared" ref="AJ35" si="420">ROUND(AJ34/AJ33,5)</f>
        <v>#DIV/0!</v>
      </c>
      <c r="AK35" s="43" t="e">
        <f t="shared" ref="AK35" si="421">ROUND(AK34/AK33,5)</f>
        <v>#DIV/0!</v>
      </c>
      <c r="AL35" s="43" t="e">
        <f t="shared" ref="AL35" si="422">ROUND(AL34/AL33,5)</f>
        <v>#DIV/0!</v>
      </c>
      <c r="AM35" s="43" t="e">
        <f t="shared" ref="AM35" si="423">ROUND(AM34/AM33,5)</f>
        <v>#DIV/0!</v>
      </c>
      <c r="AN35" s="43" t="e">
        <f t="shared" ref="AN35" si="424">ROUND(AN34/AN33,5)</f>
        <v>#DIV/0!</v>
      </c>
    </row>
    <row r="36" spans="1:45" ht="14.25" customHeight="1" x14ac:dyDescent="0.15">
      <c r="A36" s="50"/>
      <c r="B36" s="50"/>
      <c r="C36" s="15" t="s">
        <v>6</v>
      </c>
      <c r="D36" s="16">
        <f>SUM(D32:D35)</f>
        <v>0</v>
      </c>
      <c r="E36" s="13">
        <f>SUM(E32:E35)</f>
        <v>0</v>
      </c>
      <c r="F36" s="17">
        <f>IF(E36=0,0,ROUND(F32*E32/E36+F33*E33/E36+F34*E34/E36+F35*E35/E36,2))</f>
        <v>0</v>
      </c>
      <c r="G36" s="38" t="s">
        <v>20</v>
      </c>
      <c r="H36" s="32"/>
      <c r="I36" s="62" t="s">
        <v>32</v>
      </c>
      <c r="J36" s="59" t="e">
        <f>IF($H33=$AS$2,ROUND(J32*($H38+$H40*J32),4),ROUND($H41^2/8*((2*ACOS(1-J32/($H41/2)))-SIN((2*ACOS(1-J32/($H41/2))))),4))</f>
        <v>#DIV/0!</v>
      </c>
      <c r="K36" s="53"/>
      <c r="L36" s="62" t="s">
        <v>33</v>
      </c>
      <c r="M36" s="64" t="e">
        <f>IF($H33=$AS$2,ROUND(M32*($H38+$H40*M32),5),ROUND($H41^2/8*(2*ACOS(1-M32/($H41/2))-SIN(2*ACOS(1-M32/($H41/2)))),5))</f>
        <v>#DIV/0!</v>
      </c>
      <c r="N36" s="58"/>
      <c r="O36" s="62" t="s">
        <v>28</v>
      </c>
      <c r="P36" s="59" t="e">
        <f>ROUND($H34/M40/60,4)</f>
        <v>#DIV/0!</v>
      </c>
      <c r="Q36" s="53"/>
      <c r="R36" s="56"/>
      <c r="T36" s="42" t="s">
        <v>45</v>
      </c>
      <c r="U36" s="43" t="e">
        <f>ROUND((U35^(2/3)*$H35^0.5)/$H36,5)</f>
        <v>#DIV/0!</v>
      </c>
      <c r="V36" s="43" t="e">
        <f>ROUND((V35^(2/3)*$H35^0.5)/$H36,5)</f>
        <v>#DIV/0!</v>
      </c>
      <c r="W36" s="43" t="e">
        <f t="shared" ref="W36" si="425">ROUND((W35^(2/3)*$H35^0.5)/$H36,5)</f>
        <v>#DIV/0!</v>
      </c>
      <c r="X36" s="43" t="e">
        <f t="shared" ref="X36" si="426">ROUND((X35^(2/3)*$H35^0.5)/$H36,5)</f>
        <v>#DIV/0!</v>
      </c>
      <c r="Y36" s="43" t="e">
        <f t="shared" ref="Y36" si="427">ROUND((Y35^(2/3)*$H35^0.5)/$H36,5)</f>
        <v>#DIV/0!</v>
      </c>
      <c r="Z36" s="43" t="e">
        <f t="shared" ref="Z36" si="428">ROUND((Z35^(2/3)*$H35^0.5)/$H36,5)</f>
        <v>#DIV/0!</v>
      </c>
      <c r="AA36" s="43" t="e">
        <f t="shared" ref="AA36" si="429">ROUND((AA35^(2/3)*$H35^0.5)/$H36,5)</f>
        <v>#DIV/0!</v>
      </c>
      <c r="AB36" s="43" t="e">
        <f t="shared" ref="AB36" si="430">ROUND((AB35^(2/3)*$H35^0.5)/$H36,5)</f>
        <v>#DIV/0!</v>
      </c>
      <c r="AC36" s="43" t="e">
        <f t="shared" ref="AC36" si="431">ROUND((AC35^(2/3)*$H35^0.5)/$H36,5)</f>
        <v>#DIV/0!</v>
      </c>
      <c r="AD36" s="43" t="e">
        <f t="shared" ref="AD36" si="432">ROUND((AD35^(2/3)*$H35^0.5)/$H36,5)</f>
        <v>#DIV/0!</v>
      </c>
      <c r="AE36" s="43" t="e">
        <f t="shared" ref="AE36" si="433">ROUND((AE35^(2/3)*$H35^0.5)/$H36,5)</f>
        <v>#DIV/0!</v>
      </c>
      <c r="AF36" s="43" t="e">
        <f t="shared" ref="AF36" si="434">ROUND((AF35^(2/3)*$H35^0.5)/$H36,5)</f>
        <v>#DIV/0!</v>
      </c>
      <c r="AG36" s="43" t="e">
        <f t="shared" ref="AG36" si="435">ROUND((AG35^(2/3)*$H35^0.5)/$H36,5)</f>
        <v>#DIV/0!</v>
      </c>
      <c r="AH36" s="43" t="e">
        <f t="shared" ref="AH36" si="436">ROUND((AH35^(2/3)*$H35^0.5)/$H36,5)</f>
        <v>#DIV/0!</v>
      </c>
      <c r="AI36" s="43" t="e">
        <f t="shared" ref="AI36" si="437">ROUND((AI35^(2/3)*$H35^0.5)/$H36,5)</f>
        <v>#DIV/0!</v>
      </c>
      <c r="AJ36" s="43" t="e">
        <f t="shared" ref="AJ36" si="438">ROUND((AJ35^(2/3)*$H35^0.5)/$H36,5)</f>
        <v>#DIV/0!</v>
      </c>
      <c r="AK36" s="43" t="e">
        <f t="shared" ref="AK36" si="439">ROUND((AK35^(2/3)*$H35^0.5)/$H36,5)</f>
        <v>#DIV/0!</v>
      </c>
      <c r="AL36" s="43" t="e">
        <f t="shared" ref="AL36" si="440">ROUND((AL35^(2/3)*$H35^0.5)/$H36,5)</f>
        <v>#DIV/0!</v>
      </c>
      <c r="AM36" s="43" t="e">
        <f t="shared" ref="AM36" si="441">ROUND((AM35^(2/3)*$H35^0.5)/$H36,5)</f>
        <v>#DIV/0!</v>
      </c>
      <c r="AN36" s="43" t="e">
        <f t="shared" ref="AN36" si="442">ROUND((AN35^(2/3)*$H35^0.5)/$H36,5)</f>
        <v>#DIV/0!</v>
      </c>
    </row>
    <row r="37" spans="1:45" ht="14.25" customHeight="1" x14ac:dyDescent="0.15">
      <c r="A37" s="50"/>
      <c r="B37" s="50"/>
      <c r="C37" s="5"/>
      <c r="D37" s="7"/>
      <c r="E37" s="11">
        <f>ROUND(D37/10000,3)</f>
        <v>0</v>
      </c>
      <c r="F37" s="3"/>
      <c r="G37" s="26" t="s">
        <v>97</v>
      </c>
      <c r="H37" s="31"/>
      <c r="I37" s="62"/>
      <c r="J37" s="59"/>
      <c r="K37" s="53"/>
      <c r="L37" s="62"/>
      <c r="M37" s="64"/>
      <c r="N37" s="58"/>
      <c r="O37" s="62"/>
      <c r="P37" s="59"/>
      <c r="Q37" s="53"/>
      <c r="R37" s="56"/>
      <c r="T37" s="44" t="s">
        <v>46</v>
      </c>
      <c r="U37" s="45" t="e">
        <f>ROUND(U34*U36,4)</f>
        <v>#DIV/0!</v>
      </c>
      <c r="V37" s="45" t="e">
        <f t="shared" ref="V37" si="443">ROUND(V34*V36,4)</f>
        <v>#DIV/0!</v>
      </c>
      <c r="W37" s="45" t="e">
        <f t="shared" ref="W37" si="444">ROUND(W34*W36,4)</f>
        <v>#DIV/0!</v>
      </c>
      <c r="X37" s="45" t="e">
        <f t="shared" ref="X37" si="445">ROUND(X34*X36,4)</f>
        <v>#DIV/0!</v>
      </c>
      <c r="Y37" s="45" t="e">
        <f t="shared" ref="Y37" si="446">ROUND(Y34*Y36,4)</f>
        <v>#DIV/0!</v>
      </c>
      <c r="Z37" s="45" t="e">
        <f t="shared" ref="Z37" si="447">ROUND(Z34*Z36,4)</f>
        <v>#DIV/0!</v>
      </c>
      <c r="AA37" s="45" t="e">
        <f t="shared" ref="AA37" si="448">ROUND(AA34*AA36,4)</f>
        <v>#DIV/0!</v>
      </c>
      <c r="AB37" s="45" t="e">
        <f t="shared" ref="AB37" si="449">ROUND(AB34*AB36,4)</f>
        <v>#DIV/0!</v>
      </c>
      <c r="AC37" s="45" t="e">
        <f t="shared" ref="AC37" si="450">ROUND(AC34*AC36,4)</f>
        <v>#DIV/0!</v>
      </c>
      <c r="AD37" s="45" t="e">
        <f t="shared" ref="AD37" si="451">ROUND(AD34*AD36,4)</f>
        <v>#DIV/0!</v>
      </c>
      <c r="AE37" s="45" t="e">
        <f t="shared" ref="AE37" si="452">ROUND(AE34*AE36,4)</f>
        <v>#DIV/0!</v>
      </c>
      <c r="AF37" s="45" t="e">
        <f t="shared" ref="AF37" si="453">ROUND(AF34*AF36,4)</f>
        <v>#DIV/0!</v>
      </c>
      <c r="AG37" s="45" t="e">
        <f t="shared" ref="AG37" si="454">ROUND(AG34*AG36,4)</f>
        <v>#DIV/0!</v>
      </c>
      <c r="AH37" s="45" t="e">
        <f t="shared" ref="AH37" si="455">ROUND(AH34*AH36,4)</f>
        <v>#DIV/0!</v>
      </c>
      <c r="AI37" s="45" t="e">
        <f t="shared" ref="AI37" si="456">ROUND(AI34*AI36,4)</f>
        <v>#DIV/0!</v>
      </c>
      <c r="AJ37" s="45" t="e">
        <f t="shared" ref="AJ37" si="457">ROUND(AJ34*AJ36,4)</f>
        <v>#DIV/0!</v>
      </c>
      <c r="AK37" s="45" t="e">
        <f t="shared" ref="AK37" si="458">ROUND(AK34*AK36,4)</f>
        <v>#DIV/0!</v>
      </c>
      <c r="AL37" s="45" t="e">
        <f t="shared" ref="AL37" si="459">ROUND(AL34*AL36,4)</f>
        <v>#DIV/0!</v>
      </c>
      <c r="AM37" s="45" t="e">
        <f t="shared" ref="AM37" si="460">ROUND(AM34*AM36,4)</f>
        <v>#DIV/0!</v>
      </c>
      <c r="AN37" s="45" t="e">
        <f t="shared" ref="AN37" si="461">ROUND(AN34*AN36,4)</f>
        <v>#DIV/0!</v>
      </c>
    </row>
    <row r="38" spans="1:45" ht="14.25" customHeight="1" x14ac:dyDescent="0.15">
      <c r="A38" s="50"/>
      <c r="B38" s="50"/>
      <c r="C38" s="6"/>
      <c r="D38" s="8"/>
      <c r="E38" s="12">
        <f>ROUND(D38/10000,3)</f>
        <v>0</v>
      </c>
      <c r="F38" s="4"/>
      <c r="G38" s="26" t="s">
        <v>98</v>
      </c>
      <c r="H38" s="31"/>
      <c r="I38" s="62" t="s">
        <v>25</v>
      </c>
      <c r="J38" s="59" t="e">
        <f>ROUND(J36/J34,4)</f>
        <v>#DIV/0!</v>
      </c>
      <c r="K38" s="53"/>
      <c r="L38" s="62" t="s">
        <v>35</v>
      </c>
      <c r="M38" s="64" t="e">
        <f>ROUND(M36/M34,5)</f>
        <v>#DIV/0!</v>
      </c>
      <c r="N38" s="58"/>
      <c r="O38" s="62" t="s">
        <v>29</v>
      </c>
      <c r="P38" s="59" t="e">
        <f>SUM(P34:P37)</f>
        <v>#DIV/0!</v>
      </c>
      <c r="Q38" s="53"/>
      <c r="R38" s="56"/>
      <c r="T38" s="42" t="s">
        <v>47</v>
      </c>
      <c r="U38" s="43" t="e">
        <f>ROUND($H34/U36/60,4)</f>
        <v>#DIV/0!</v>
      </c>
      <c r="V38" s="43" t="e">
        <f t="shared" ref="V38:AN38" si="462">ROUND($H34/V36/60,4)</f>
        <v>#DIV/0!</v>
      </c>
      <c r="W38" s="43" t="e">
        <f t="shared" si="462"/>
        <v>#DIV/0!</v>
      </c>
      <c r="X38" s="43" t="e">
        <f t="shared" si="462"/>
        <v>#DIV/0!</v>
      </c>
      <c r="Y38" s="43" t="e">
        <f t="shared" si="462"/>
        <v>#DIV/0!</v>
      </c>
      <c r="Z38" s="43" t="e">
        <f t="shared" si="462"/>
        <v>#DIV/0!</v>
      </c>
      <c r="AA38" s="43" t="e">
        <f t="shared" si="462"/>
        <v>#DIV/0!</v>
      </c>
      <c r="AB38" s="43" t="e">
        <f t="shared" si="462"/>
        <v>#DIV/0!</v>
      </c>
      <c r="AC38" s="43" t="e">
        <f t="shared" si="462"/>
        <v>#DIV/0!</v>
      </c>
      <c r="AD38" s="43" t="e">
        <f t="shared" si="462"/>
        <v>#DIV/0!</v>
      </c>
      <c r="AE38" s="43" t="e">
        <f t="shared" si="462"/>
        <v>#DIV/0!</v>
      </c>
      <c r="AF38" s="43" t="e">
        <f t="shared" si="462"/>
        <v>#DIV/0!</v>
      </c>
      <c r="AG38" s="43" t="e">
        <f t="shared" si="462"/>
        <v>#DIV/0!</v>
      </c>
      <c r="AH38" s="43" t="e">
        <f t="shared" si="462"/>
        <v>#DIV/0!</v>
      </c>
      <c r="AI38" s="43" t="e">
        <f t="shared" si="462"/>
        <v>#DIV/0!</v>
      </c>
      <c r="AJ38" s="43" t="e">
        <f t="shared" si="462"/>
        <v>#DIV/0!</v>
      </c>
      <c r="AK38" s="43" t="e">
        <f t="shared" si="462"/>
        <v>#DIV/0!</v>
      </c>
      <c r="AL38" s="43" t="e">
        <f t="shared" si="462"/>
        <v>#DIV/0!</v>
      </c>
      <c r="AM38" s="43" t="e">
        <f t="shared" si="462"/>
        <v>#DIV/0!</v>
      </c>
      <c r="AN38" s="43" t="e">
        <f t="shared" si="462"/>
        <v>#DIV/0!</v>
      </c>
    </row>
    <row r="39" spans="1:45" ht="14.25" customHeight="1" x14ac:dyDescent="0.15">
      <c r="A39" s="50"/>
      <c r="B39" s="50"/>
      <c r="C39" s="6"/>
      <c r="D39" s="8"/>
      <c r="E39" s="12">
        <f>ROUND(D39/10000,3)</f>
        <v>0</v>
      </c>
      <c r="F39" s="4"/>
      <c r="G39" s="26" t="s">
        <v>21</v>
      </c>
      <c r="H39" s="31"/>
      <c r="I39" s="62"/>
      <c r="J39" s="59"/>
      <c r="K39" s="53"/>
      <c r="L39" s="62"/>
      <c r="M39" s="64"/>
      <c r="N39" s="58"/>
      <c r="O39" s="62"/>
      <c r="P39" s="59"/>
      <c r="Q39" s="53"/>
      <c r="R39" s="56"/>
      <c r="T39" s="44" t="s">
        <v>48</v>
      </c>
      <c r="U39" s="45" t="e">
        <f>ROUND($F41*3500/($P34+U38+25)*$E41/360,4)</f>
        <v>#DIV/0!</v>
      </c>
      <c r="V39" s="45" t="e">
        <f t="shared" ref="V39" si="463">ROUND($F41*3500/($P34+V38+25)*$E41/360,4)</f>
        <v>#DIV/0!</v>
      </c>
      <c r="W39" s="45" t="e">
        <f t="shared" ref="W39" si="464">ROUND($F41*3500/($P34+W38+25)*$E41/360,4)</f>
        <v>#DIV/0!</v>
      </c>
      <c r="X39" s="45" t="e">
        <f t="shared" ref="X39" si="465">ROUND($F41*3500/($P34+X38+25)*$E41/360,4)</f>
        <v>#DIV/0!</v>
      </c>
      <c r="Y39" s="45" t="e">
        <f t="shared" ref="Y39" si="466">ROUND($F41*3500/($P34+Y38+25)*$E41/360,4)</f>
        <v>#DIV/0!</v>
      </c>
      <c r="Z39" s="45" t="e">
        <f t="shared" ref="Z39" si="467">ROUND($F41*3500/($P34+Z38+25)*$E41/360,4)</f>
        <v>#DIV/0!</v>
      </c>
      <c r="AA39" s="45" t="e">
        <f t="shared" ref="AA39" si="468">ROUND($F41*3500/($P34+AA38+25)*$E41/360,4)</f>
        <v>#DIV/0!</v>
      </c>
      <c r="AB39" s="45" t="e">
        <f t="shared" ref="AB39" si="469">ROUND($F41*3500/($P34+AB38+25)*$E41/360,4)</f>
        <v>#DIV/0!</v>
      </c>
      <c r="AC39" s="45" t="e">
        <f t="shared" ref="AC39" si="470">ROUND($F41*3500/($P34+AC38+25)*$E41/360,4)</f>
        <v>#DIV/0!</v>
      </c>
      <c r="AD39" s="45" t="e">
        <f t="shared" ref="AD39" si="471">ROUND($F41*3500/($P34+AD38+25)*$E41/360,4)</f>
        <v>#DIV/0!</v>
      </c>
      <c r="AE39" s="45" t="e">
        <f t="shared" ref="AE39" si="472">ROUND($F41*3500/($P34+AE38+25)*$E41/360,4)</f>
        <v>#DIV/0!</v>
      </c>
      <c r="AF39" s="45" t="e">
        <f t="shared" ref="AF39" si="473">ROUND($F41*3500/($P34+AF38+25)*$E41/360,4)</f>
        <v>#DIV/0!</v>
      </c>
      <c r="AG39" s="45" t="e">
        <f t="shared" ref="AG39" si="474">ROUND($F41*3500/($P34+AG38+25)*$E41/360,4)</f>
        <v>#DIV/0!</v>
      </c>
      <c r="AH39" s="45" t="e">
        <f t="shared" ref="AH39" si="475">ROUND($F41*3500/($P34+AH38+25)*$E41/360,4)</f>
        <v>#DIV/0!</v>
      </c>
      <c r="AI39" s="45" t="e">
        <f t="shared" ref="AI39" si="476">ROUND($F41*3500/($P34+AI38+25)*$E41/360,4)</f>
        <v>#DIV/0!</v>
      </c>
      <c r="AJ39" s="45" t="e">
        <f t="shared" ref="AJ39" si="477">ROUND($F41*3500/($P34+AJ38+25)*$E41/360,4)</f>
        <v>#DIV/0!</v>
      </c>
      <c r="AK39" s="45" t="e">
        <f t="shared" ref="AK39" si="478">ROUND($F41*3500/($P34+AK38+25)*$E41/360,4)</f>
        <v>#DIV/0!</v>
      </c>
      <c r="AL39" s="45" t="e">
        <f t="shared" ref="AL39" si="479">ROUND($F41*3500/($P34+AL38+25)*$E41/360,4)</f>
        <v>#DIV/0!</v>
      </c>
      <c r="AM39" s="45" t="e">
        <f t="shared" ref="AM39" si="480">ROUND($F41*3500/($P34+AM38+25)*$E41/360,4)</f>
        <v>#DIV/0!</v>
      </c>
      <c r="AN39" s="45" t="e">
        <f t="shared" ref="AN39" si="481">ROUND($F41*3500/($P34+AN38+25)*$E41/360,4)</f>
        <v>#DIV/0!</v>
      </c>
    </row>
    <row r="40" spans="1:45" ht="14.25" customHeight="1" x14ac:dyDescent="0.15">
      <c r="A40" s="50"/>
      <c r="B40" s="50"/>
      <c r="C40" s="15" t="s">
        <v>7</v>
      </c>
      <c r="D40" s="16">
        <f>SUM(D37:D39)</f>
        <v>0</v>
      </c>
      <c r="E40" s="13">
        <f>SUM(E37:E39)</f>
        <v>0</v>
      </c>
      <c r="F40" s="17">
        <f>IF(E40=0,0,ROUND(F37*E37/E40+F38*E38/E40+F39*E39/E40,2))</f>
        <v>0</v>
      </c>
      <c r="G40" s="34" t="s">
        <v>40</v>
      </c>
      <c r="H40" s="35" t="str">
        <f>IF(H33=AS$2,ROUND((H37-H38)/(2*H39),4),"")</f>
        <v/>
      </c>
      <c r="I40" s="62" t="s">
        <v>26</v>
      </c>
      <c r="J40" s="59" t="e">
        <f>ROUND((J38^(2/3)*$H35^0.5)/$H36,4)</f>
        <v>#DIV/0!</v>
      </c>
      <c r="K40" s="53"/>
      <c r="L40" s="62" t="s">
        <v>36</v>
      </c>
      <c r="M40" s="64" t="e">
        <f>ROUND((M38^(2/3)*$H35^0.5)/$H36,5)</f>
        <v>#DIV/0!</v>
      </c>
      <c r="N40" s="58"/>
      <c r="O40" s="62" t="s">
        <v>30</v>
      </c>
      <c r="P40" s="59" t="e">
        <f>ROUND(3500/(P38+25),4)</f>
        <v>#DIV/0!</v>
      </c>
      <c r="Q40" s="53"/>
      <c r="R40" s="56"/>
      <c r="T40" s="42" t="s">
        <v>49</v>
      </c>
      <c r="U40" s="43" t="e">
        <f>IF($H33=$AS$2,$H35^0.5/$H36*(U32*($H38+$H40*U32))^(5/3)-U39*($H38+2*(U32^2+$H40^2*U32^2)^0.5)^(2/3),$H35^0.5/$H36*($H41^2/8*(2*ACOS(1-U32/($H41/2))-SIN(2*ACOS(1-U32/($H41/2)))))^(5/3)-U39*($H41/2*2*ACOS(1-U32/($H41/2)))^(2/3))</f>
        <v>#DIV/0!</v>
      </c>
      <c r="V40" s="43" t="e">
        <f t="shared" ref="V40" si="482">IF($H33=$AS$2,$H35^0.5/$H36*(V32*($H38+$H40*V32))^(5/3)-V39*($H38+2*(V32^2+$H40^2*V32^2)^0.5)^(2/3),$H35^0.5/$H36*($H41^2/8*(2*ACOS(1-V32/($H41/2))-SIN(2*ACOS(1-V32/($H41/2)))))^(5/3)-V39*($H41/2*2*ACOS(1-V32/($H41/2)))^(2/3))</f>
        <v>#DIV/0!</v>
      </c>
      <c r="W40" s="43" t="e">
        <f t="shared" ref="W40" si="483">IF($H33=$AS$2,$H35^0.5/$H36*(W32*($H38+$H40*W32))^(5/3)-W39*($H38+2*(W32^2+$H40^2*W32^2)^0.5)^(2/3),$H35^0.5/$H36*($H41^2/8*(2*ACOS(1-W32/($H41/2))-SIN(2*ACOS(1-W32/($H41/2)))))^(5/3)-W39*($H41/2*2*ACOS(1-W32/($H41/2)))^(2/3))</f>
        <v>#DIV/0!</v>
      </c>
      <c r="X40" s="43" t="e">
        <f t="shared" ref="X40" si="484">IF($H33=$AS$2,$H35^0.5/$H36*(X32*($H38+$H40*X32))^(5/3)-X39*($H38+2*(X32^2+$H40^2*X32^2)^0.5)^(2/3),$H35^0.5/$H36*($H41^2/8*(2*ACOS(1-X32/($H41/2))-SIN(2*ACOS(1-X32/($H41/2)))))^(5/3)-X39*($H41/2*2*ACOS(1-X32/($H41/2)))^(2/3))</f>
        <v>#DIV/0!</v>
      </c>
      <c r="Y40" s="43" t="e">
        <f t="shared" ref="Y40" si="485">IF($H33=$AS$2,$H35^0.5/$H36*(Y32*($H38+$H40*Y32))^(5/3)-Y39*($H38+2*(Y32^2+$H40^2*Y32^2)^0.5)^(2/3),$H35^0.5/$H36*($H41^2/8*(2*ACOS(1-Y32/($H41/2))-SIN(2*ACOS(1-Y32/($H41/2)))))^(5/3)-Y39*($H41/2*2*ACOS(1-Y32/($H41/2)))^(2/3))</f>
        <v>#DIV/0!</v>
      </c>
      <c r="Z40" s="43" t="e">
        <f t="shared" ref="Z40" si="486">IF($H33=$AS$2,$H35^0.5/$H36*(Z32*($H38+$H40*Z32))^(5/3)-Z39*($H38+2*(Z32^2+$H40^2*Z32^2)^0.5)^(2/3),$H35^0.5/$H36*($H41^2/8*(2*ACOS(1-Z32/($H41/2))-SIN(2*ACOS(1-Z32/($H41/2)))))^(5/3)-Z39*($H41/2*2*ACOS(1-Z32/($H41/2)))^(2/3))</f>
        <v>#DIV/0!</v>
      </c>
      <c r="AA40" s="43" t="e">
        <f t="shared" ref="AA40" si="487">IF($H33=$AS$2,$H35^0.5/$H36*(AA32*($H38+$H40*AA32))^(5/3)-AA39*($H38+2*(AA32^2+$H40^2*AA32^2)^0.5)^(2/3),$H35^0.5/$H36*($H41^2/8*(2*ACOS(1-AA32/($H41/2))-SIN(2*ACOS(1-AA32/($H41/2)))))^(5/3)-AA39*($H41/2*2*ACOS(1-AA32/($H41/2)))^(2/3))</f>
        <v>#DIV/0!</v>
      </c>
      <c r="AB40" s="43" t="e">
        <f t="shared" ref="AB40" si="488">IF($H33=$AS$2,$H35^0.5/$H36*(AB32*($H38+$H40*AB32))^(5/3)-AB39*($H38+2*(AB32^2+$H40^2*AB32^2)^0.5)^(2/3),$H35^0.5/$H36*($H41^2/8*(2*ACOS(1-AB32/($H41/2))-SIN(2*ACOS(1-AB32/($H41/2)))))^(5/3)-AB39*($H41/2*2*ACOS(1-AB32/($H41/2)))^(2/3))</f>
        <v>#DIV/0!</v>
      </c>
      <c r="AC40" s="43" t="e">
        <f t="shared" ref="AC40" si="489">IF($H33=$AS$2,$H35^0.5/$H36*(AC32*($H38+$H40*AC32))^(5/3)-AC39*($H38+2*(AC32^2+$H40^2*AC32^2)^0.5)^(2/3),$H35^0.5/$H36*($H41^2/8*(2*ACOS(1-AC32/($H41/2))-SIN(2*ACOS(1-AC32/($H41/2)))))^(5/3)-AC39*($H41/2*2*ACOS(1-AC32/($H41/2)))^(2/3))</f>
        <v>#DIV/0!</v>
      </c>
      <c r="AD40" s="43" t="e">
        <f t="shared" ref="AD40" si="490">IF($H33=$AS$2,$H35^0.5/$H36*(AD32*($H38+$H40*AD32))^(5/3)-AD39*($H38+2*(AD32^2+$H40^2*AD32^2)^0.5)^(2/3),$H35^0.5/$H36*($H41^2/8*(2*ACOS(1-AD32/($H41/2))-SIN(2*ACOS(1-AD32/($H41/2)))))^(5/3)-AD39*($H41/2*2*ACOS(1-AD32/($H41/2)))^(2/3))</f>
        <v>#DIV/0!</v>
      </c>
      <c r="AE40" s="43" t="e">
        <f t="shared" ref="AE40" si="491">IF($H33=$AS$2,$H35^0.5/$H36*(AE32*($H38+$H40*AE32))^(5/3)-AE39*($H38+2*(AE32^2+$H40^2*AE32^2)^0.5)^(2/3),$H35^0.5/$H36*($H41^2/8*(2*ACOS(1-AE32/($H41/2))-SIN(2*ACOS(1-AE32/($H41/2)))))^(5/3)-AE39*($H41/2*2*ACOS(1-AE32/($H41/2)))^(2/3))</f>
        <v>#DIV/0!</v>
      </c>
      <c r="AF40" s="43" t="e">
        <f t="shared" ref="AF40" si="492">IF($H33=$AS$2,$H35^0.5/$H36*(AF32*($H38+$H40*AF32))^(5/3)-AF39*($H38+2*(AF32^2+$H40^2*AF32^2)^0.5)^(2/3),$H35^0.5/$H36*($H41^2/8*(2*ACOS(1-AF32/($H41/2))-SIN(2*ACOS(1-AF32/($H41/2)))))^(5/3)-AF39*($H41/2*2*ACOS(1-AF32/($H41/2)))^(2/3))</f>
        <v>#DIV/0!</v>
      </c>
      <c r="AG40" s="43" t="e">
        <f t="shared" ref="AG40" si="493">IF($H33=$AS$2,$H35^0.5/$H36*(AG32*($H38+$H40*AG32))^(5/3)-AG39*($H38+2*(AG32^2+$H40^2*AG32^2)^0.5)^(2/3),$H35^0.5/$H36*($H41^2/8*(2*ACOS(1-AG32/($H41/2))-SIN(2*ACOS(1-AG32/($H41/2)))))^(5/3)-AG39*($H41/2*2*ACOS(1-AG32/($H41/2)))^(2/3))</f>
        <v>#DIV/0!</v>
      </c>
      <c r="AH40" s="43" t="e">
        <f t="shared" ref="AH40" si="494">IF($H33=$AS$2,$H35^0.5/$H36*(AH32*($H38+$H40*AH32))^(5/3)-AH39*($H38+2*(AH32^2+$H40^2*AH32^2)^0.5)^(2/3),$H35^0.5/$H36*($H41^2/8*(2*ACOS(1-AH32/($H41/2))-SIN(2*ACOS(1-AH32/($H41/2)))))^(5/3)-AH39*($H41/2*2*ACOS(1-AH32/($H41/2)))^(2/3))</f>
        <v>#DIV/0!</v>
      </c>
      <c r="AI40" s="43" t="e">
        <f t="shared" ref="AI40" si="495">IF($H33=$AS$2,$H35^0.5/$H36*(AI32*($H38+$H40*AI32))^(5/3)-AI39*($H38+2*(AI32^2+$H40^2*AI32^2)^0.5)^(2/3),$H35^0.5/$H36*($H41^2/8*(2*ACOS(1-AI32/($H41/2))-SIN(2*ACOS(1-AI32/($H41/2)))))^(5/3)-AI39*($H41/2*2*ACOS(1-AI32/($H41/2)))^(2/3))</f>
        <v>#DIV/0!</v>
      </c>
      <c r="AJ40" s="43" t="e">
        <f t="shared" ref="AJ40" si="496">IF($H33=$AS$2,$H35^0.5/$H36*(AJ32*($H38+$H40*AJ32))^(5/3)-AJ39*($H38+2*(AJ32^2+$H40^2*AJ32^2)^0.5)^(2/3),$H35^0.5/$H36*($H41^2/8*(2*ACOS(1-AJ32/($H41/2))-SIN(2*ACOS(1-AJ32/($H41/2)))))^(5/3)-AJ39*($H41/2*2*ACOS(1-AJ32/($H41/2)))^(2/3))</f>
        <v>#DIV/0!</v>
      </c>
      <c r="AK40" s="43" t="e">
        <f t="shared" ref="AK40" si="497">IF($H33=$AS$2,$H35^0.5/$H36*(AK32*($H38+$H40*AK32))^(5/3)-AK39*($H38+2*(AK32^2+$H40^2*AK32^2)^0.5)^(2/3),$H35^0.5/$H36*($H41^2/8*(2*ACOS(1-AK32/($H41/2))-SIN(2*ACOS(1-AK32/($H41/2)))))^(5/3)-AK39*($H41/2*2*ACOS(1-AK32/($H41/2)))^(2/3))</f>
        <v>#DIV/0!</v>
      </c>
      <c r="AL40" s="43" t="e">
        <f t="shared" ref="AL40" si="498">IF($H33=$AS$2,$H35^0.5/$H36*(AL32*($H38+$H40*AL32))^(5/3)-AL39*($H38+2*(AL32^2+$H40^2*AL32^2)^0.5)^(2/3),$H35^0.5/$H36*($H41^2/8*(2*ACOS(1-AL32/($H41/2))-SIN(2*ACOS(1-AL32/($H41/2)))))^(5/3)-AL39*($H41/2*2*ACOS(1-AL32/($H41/2)))^(2/3))</f>
        <v>#DIV/0!</v>
      </c>
      <c r="AM40" s="43" t="e">
        <f t="shared" ref="AM40" si="499">IF($H33=$AS$2,$H35^0.5/$H36*(AM32*($H38+$H40*AM32))^(5/3)-AM39*($H38+2*(AM32^2+$H40^2*AM32^2)^0.5)^(2/3),$H35^0.5/$H36*($H41^2/8*(2*ACOS(1-AM32/($H41/2))-SIN(2*ACOS(1-AM32/($H41/2)))))^(5/3)-AM39*($H41/2*2*ACOS(1-AM32/($H41/2)))^(2/3))</f>
        <v>#DIV/0!</v>
      </c>
      <c r="AN40" s="43" t="e">
        <f t="shared" ref="AN40" si="500">IF($H33=$AS$2,$H35^0.5/$H36*(AN32*($H38+$H40*AN32))^(5/3)-AN39*($H38+2*(AN32^2+$H40^2*AN32^2)^0.5)^(2/3),$H35^0.5/$H36*($H41^2/8*(2*ACOS(1-AN32/($H41/2))-SIN(2*ACOS(1-AN32/($H41/2)))))^(5/3)-AN39*($H41/2*2*ACOS(1-AN32/($H41/2)))^(2/3))</f>
        <v>#DIV/0!</v>
      </c>
    </row>
    <row r="41" spans="1:45" ht="14.25" customHeight="1" x14ac:dyDescent="0.15">
      <c r="A41" s="51"/>
      <c r="B41" s="51"/>
      <c r="C41" s="15" t="s">
        <v>8</v>
      </c>
      <c r="D41" s="16">
        <f>SUM(D40,D36)</f>
        <v>0</v>
      </c>
      <c r="E41" s="13">
        <f>SUM(E40,E36)</f>
        <v>0</v>
      </c>
      <c r="F41" s="17">
        <f>IF(E41=0,0,ROUND(F36*E36/E41+F40*E40/E41,2))</f>
        <v>0</v>
      </c>
      <c r="G41" s="28" t="s">
        <v>22</v>
      </c>
      <c r="H41" s="33"/>
      <c r="I41" s="67"/>
      <c r="J41" s="60"/>
      <c r="K41" s="54"/>
      <c r="L41" s="67"/>
      <c r="M41" s="74"/>
      <c r="N41" s="58"/>
      <c r="O41" s="67"/>
      <c r="P41" s="60"/>
      <c r="Q41" s="54"/>
      <c r="R41" s="57"/>
      <c r="T41" s="46" t="s">
        <v>50</v>
      </c>
      <c r="U41" s="47" t="e">
        <f>IF($H33=$AS$2,5/3*$H35^0.5/$H36*(U32*($H38+$H40*U32))^(2/3)*($H38+2*$H40*U32)-2/3*U39*($H38+2*(U32^2+$H40^2*U32^2)^0.5)^(-1/3)*(U32^2+$H40^2*U32^2)^(-1/2)*2*U32*(1+$H40^2),5/3*$H35^0.5/$H36*($H41^2/8*(2*ACOS(1-U32/($H41/2))-SIN(2*ACOS(1-U32/($H41/2)))))^(2/3)*($H41^2/8*(1-COS(2*ACOS(1-U32/($H41/2)))))-2/3*U39*($H41/2*2*ACOS(1-U32/($H41/2)))^(-1/3)*$H41/2)</f>
        <v>#DIV/0!</v>
      </c>
      <c r="V41" s="47" t="e">
        <f t="shared" ref="V41" si="501">IF($H33=$AS$2,5/3*$H35^0.5/$H36*(V32*($H38+$H40*V32))^(2/3)*($H38+2*$H40*V32)-2/3*V39*($H38+2*(V32^2+$H40^2*V32^2)^0.5)^(-1/3)*(V32^2+$H40^2*V32^2)^(-1/2)*2*V32*(1+$H40^2),5/3*$H35^0.5/$H36*($H41^2/8*(2*ACOS(1-V32/($H41/2))-SIN(2*ACOS(1-V32/($H41/2)))))^(2/3)*($H41^2/8*(1-COS(2*ACOS(1-V32/($H41/2)))))-2/3*V39*($H41/2*2*ACOS(1-V32/($H41/2)))^(-1/3)*$H41/2)</f>
        <v>#DIV/0!</v>
      </c>
      <c r="W41" s="47" t="e">
        <f t="shared" ref="W41" si="502">IF($H33=$AS$2,5/3*$H35^0.5/$H36*(W32*($H38+$H40*W32))^(2/3)*($H38+2*$H40*W32)-2/3*W39*($H38+2*(W32^2+$H40^2*W32^2)^0.5)^(-1/3)*(W32^2+$H40^2*W32^2)^(-1/2)*2*W32*(1+$H40^2),5/3*$H35^0.5/$H36*($H41^2/8*(2*ACOS(1-W32/($H41/2))-SIN(2*ACOS(1-W32/($H41/2)))))^(2/3)*($H41^2/8*(1-COS(2*ACOS(1-W32/($H41/2)))))-2/3*W39*($H41/2*2*ACOS(1-W32/($H41/2)))^(-1/3)*$H41/2)</f>
        <v>#DIV/0!</v>
      </c>
      <c r="X41" s="47" t="e">
        <f t="shared" ref="X41" si="503">IF($H33=$AS$2,5/3*$H35^0.5/$H36*(X32*($H38+$H40*X32))^(2/3)*($H38+2*$H40*X32)-2/3*X39*($H38+2*(X32^2+$H40^2*X32^2)^0.5)^(-1/3)*(X32^2+$H40^2*X32^2)^(-1/2)*2*X32*(1+$H40^2),5/3*$H35^0.5/$H36*($H41^2/8*(2*ACOS(1-X32/($H41/2))-SIN(2*ACOS(1-X32/($H41/2)))))^(2/3)*($H41^2/8*(1-COS(2*ACOS(1-X32/($H41/2)))))-2/3*X39*($H41/2*2*ACOS(1-X32/($H41/2)))^(-1/3)*$H41/2)</f>
        <v>#DIV/0!</v>
      </c>
      <c r="Y41" s="47" t="e">
        <f t="shared" ref="Y41" si="504">IF($H33=$AS$2,5/3*$H35^0.5/$H36*(Y32*($H38+$H40*Y32))^(2/3)*($H38+2*$H40*Y32)-2/3*Y39*($H38+2*(Y32^2+$H40^2*Y32^2)^0.5)^(-1/3)*(Y32^2+$H40^2*Y32^2)^(-1/2)*2*Y32*(1+$H40^2),5/3*$H35^0.5/$H36*($H41^2/8*(2*ACOS(1-Y32/($H41/2))-SIN(2*ACOS(1-Y32/($H41/2)))))^(2/3)*($H41^2/8*(1-COS(2*ACOS(1-Y32/($H41/2)))))-2/3*Y39*($H41/2*2*ACOS(1-Y32/($H41/2)))^(-1/3)*$H41/2)</f>
        <v>#DIV/0!</v>
      </c>
      <c r="Z41" s="47" t="e">
        <f t="shared" ref="Z41" si="505">IF($H33=$AS$2,5/3*$H35^0.5/$H36*(Z32*($H38+$H40*Z32))^(2/3)*($H38+2*$H40*Z32)-2/3*Z39*($H38+2*(Z32^2+$H40^2*Z32^2)^0.5)^(-1/3)*(Z32^2+$H40^2*Z32^2)^(-1/2)*2*Z32*(1+$H40^2),5/3*$H35^0.5/$H36*($H41^2/8*(2*ACOS(1-Z32/($H41/2))-SIN(2*ACOS(1-Z32/($H41/2)))))^(2/3)*($H41^2/8*(1-COS(2*ACOS(1-Z32/($H41/2)))))-2/3*Z39*($H41/2*2*ACOS(1-Z32/($H41/2)))^(-1/3)*$H41/2)</f>
        <v>#DIV/0!</v>
      </c>
      <c r="AA41" s="47" t="e">
        <f t="shared" ref="AA41" si="506">IF($H33=$AS$2,5/3*$H35^0.5/$H36*(AA32*($H38+$H40*AA32))^(2/3)*($H38+2*$H40*AA32)-2/3*AA39*($H38+2*(AA32^2+$H40^2*AA32^2)^0.5)^(-1/3)*(AA32^2+$H40^2*AA32^2)^(-1/2)*2*AA32*(1+$H40^2),5/3*$H35^0.5/$H36*($H41^2/8*(2*ACOS(1-AA32/($H41/2))-SIN(2*ACOS(1-AA32/($H41/2)))))^(2/3)*($H41^2/8*(1-COS(2*ACOS(1-AA32/($H41/2)))))-2/3*AA39*($H41/2*2*ACOS(1-AA32/($H41/2)))^(-1/3)*$H41/2)</f>
        <v>#DIV/0!</v>
      </c>
      <c r="AB41" s="47" t="e">
        <f t="shared" ref="AB41" si="507">IF($H33=$AS$2,5/3*$H35^0.5/$H36*(AB32*($H38+$H40*AB32))^(2/3)*($H38+2*$H40*AB32)-2/3*AB39*($H38+2*(AB32^2+$H40^2*AB32^2)^0.5)^(-1/3)*(AB32^2+$H40^2*AB32^2)^(-1/2)*2*AB32*(1+$H40^2),5/3*$H35^0.5/$H36*($H41^2/8*(2*ACOS(1-AB32/($H41/2))-SIN(2*ACOS(1-AB32/($H41/2)))))^(2/3)*($H41^2/8*(1-COS(2*ACOS(1-AB32/($H41/2)))))-2/3*AB39*($H41/2*2*ACOS(1-AB32/($H41/2)))^(-1/3)*$H41/2)</f>
        <v>#DIV/0!</v>
      </c>
      <c r="AC41" s="47" t="e">
        <f t="shared" ref="AC41" si="508">IF($H33=$AS$2,5/3*$H35^0.5/$H36*(AC32*($H38+$H40*AC32))^(2/3)*($H38+2*$H40*AC32)-2/3*AC39*($H38+2*(AC32^2+$H40^2*AC32^2)^0.5)^(-1/3)*(AC32^2+$H40^2*AC32^2)^(-1/2)*2*AC32*(1+$H40^2),5/3*$H35^0.5/$H36*($H41^2/8*(2*ACOS(1-AC32/($H41/2))-SIN(2*ACOS(1-AC32/($H41/2)))))^(2/3)*($H41^2/8*(1-COS(2*ACOS(1-AC32/($H41/2)))))-2/3*AC39*($H41/2*2*ACOS(1-AC32/($H41/2)))^(-1/3)*$H41/2)</f>
        <v>#DIV/0!</v>
      </c>
      <c r="AD41" s="47" t="e">
        <f t="shared" ref="AD41" si="509">IF($H33=$AS$2,5/3*$H35^0.5/$H36*(AD32*($H38+$H40*AD32))^(2/3)*($H38+2*$H40*AD32)-2/3*AD39*($H38+2*(AD32^2+$H40^2*AD32^2)^0.5)^(-1/3)*(AD32^2+$H40^2*AD32^2)^(-1/2)*2*AD32*(1+$H40^2),5/3*$H35^0.5/$H36*($H41^2/8*(2*ACOS(1-AD32/($H41/2))-SIN(2*ACOS(1-AD32/($H41/2)))))^(2/3)*($H41^2/8*(1-COS(2*ACOS(1-AD32/($H41/2)))))-2/3*AD39*($H41/2*2*ACOS(1-AD32/($H41/2)))^(-1/3)*$H41/2)</f>
        <v>#DIV/0!</v>
      </c>
      <c r="AE41" s="47" t="e">
        <f t="shared" ref="AE41" si="510">IF($H33=$AS$2,5/3*$H35^0.5/$H36*(AE32*($H38+$H40*AE32))^(2/3)*($H38+2*$H40*AE32)-2/3*AE39*($H38+2*(AE32^2+$H40^2*AE32^2)^0.5)^(-1/3)*(AE32^2+$H40^2*AE32^2)^(-1/2)*2*AE32*(1+$H40^2),5/3*$H35^0.5/$H36*($H41^2/8*(2*ACOS(1-AE32/($H41/2))-SIN(2*ACOS(1-AE32/($H41/2)))))^(2/3)*($H41^2/8*(1-COS(2*ACOS(1-AE32/($H41/2)))))-2/3*AE39*($H41/2*2*ACOS(1-AE32/($H41/2)))^(-1/3)*$H41/2)</f>
        <v>#DIV/0!</v>
      </c>
      <c r="AF41" s="47" t="e">
        <f t="shared" ref="AF41" si="511">IF($H33=$AS$2,5/3*$H35^0.5/$H36*(AF32*($H38+$H40*AF32))^(2/3)*($H38+2*$H40*AF32)-2/3*AF39*($H38+2*(AF32^2+$H40^2*AF32^2)^0.5)^(-1/3)*(AF32^2+$H40^2*AF32^2)^(-1/2)*2*AF32*(1+$H40^2),5/3*$H35^0.5/$H36*($H41^2/8*(2*ACOS(1-AF32/($H41/2))-SIN(2*ACOS(1-AF32/($H41/2)))))^(2/3)*($H41^2/8*(1-COS(2*ACOS(1-AF32/($H41/2)))))-2/3*AF39*($H41/2*2*ACOS(1-AF32/($H41/2)))^(-1/3)*$H41/2)</f>
        <v>#DIV/0!</v>
      </c>
      <c r="AG41" s="47" t="e">
        <f t="shared" ref="AG41" si="512">IF($H33=$AS$2,5/3*$H35^0.5/$H36*(AG32*($H38+$H40*AG32))^(2/3)*($H38+2*$H40*AG32)-2/3*AG39*($H38+2*(AG32^2+$H40^2*AG32^2)^0.5)^(-1/3)*(AG32^2+$H40^2*AG32^2)^(-1/2)*2*AG32*(1+$H40^2),5/3*$H35^0.5/$H36*($H41^2/8*(2*ACOS(1-AG32/($H41/2))-SIN(2*ACOS(1-AG32/($H41/2)))))^(2/3)*($H41^2/8*(1-COS(2*ACOS(1-AG32/($H41/2)))))-2/3*AG39*($H41/2*2*ACOS(1-AG32/($H41/2)))^(-1/3)*$H41/2)</f>
        <v>#DIV/0!</v>
      </c>
      <c r="AH41" s="47" t="e">
        <f t="shared" ref="AH41" si="513">IF($H33=$AS$2,5/3*$H35^0.5/$H36*(AH32*($H38+$H40*AH32))^(2/3)*($H38+2*$H40*AH32)-2/3*AH39*($H38+2*(AH32^2+$H40^2*AH32^2)^0.5)^(-1/3)*(AH32^2+$H40^2*AH32^2)^(-1/2)*2*AH32*(1+$H40^2),5/3*$H35^0.5/$H36*($H41^2/8*(2*ACOS(1-AH32/($H41/2))-SIN(2*ACOS(1-AH32/($H41/2)))))^(2/3)*($H41^2/8*(1-COS(2*ACOS(1-AH32/($H41/2)))))-2/3*AH39*($H41/2*2*ACOS(1-AH32/($H41/2)))^(-1/3)*$H41/2)</f>
        <v>#DIV/0!</v>
      </c>
      <c r="AI41" s="47" t="e">
        <f t="shared" ref="AI41" si="514">IF($H33=$AS$2,5/3*$H35^0.5/$H36*(AI32*($H38+$H40*AI32))^(2/3)*($H38+2*$H40*AI32)-2/3*AI39*($H38+2*(AI32^2+$H40^2*AI32^2)^0.5)^(-1/3)*(AI32^2+$H40^2*AI32^2)^(-1/2)*2*AI32*(1+$H40^2),5/3*$H35^0.5/$H36*($H41^2/8*(2*ACOS(1-AI32/($H41/2))-SIN(2*ACOS(1-AI32/($H41/2)))))^(2/3)*($H41^2/8*(1-COS(2*ACOS(1-AI32/($H41/2)))))-2/3*AI39*($H41/2*2*ACOS(1-AI32/($H41/2)))^(-1/3)*$H41/2)</f>
        <v>#DIV/0!</v>
      </c>
      <c r="AJ41" s="47" t="e">
        <f t="shared" ref="AJ41" si="515">IF($H33=$AS$2,5/3*$H35^0.5/$H36*(AJ32*($H38+$H40*AJ32))^(2/3)*($H38+2*$H40*AJ32)-2/3*AJ39*($H38+2*(AJ32^2+$H40^2*AJ32^2)^0.5)^(-1/3)*(AJ32^2+$H40^2*AJ32^2)^(-1/2)*2*AJ32*(1+$H40^2),5/3*$H35^0.5/$H36*($H41^2/8*(2*ACOS(1-AJ32/($H41/2))-SIN(2*ACOS(1-AJ32/($H41/2)))))^(2/3)*($H41^2/8*(1-COS(2*ACOS(1-AJ32/($H41/2)))))-2/3*AJ39*($H41/2*2*ACOS(1-AJ32/($H41/2)))^(-1/3)*$H41/2)</f>
        <v>#DIV/0!</v>
      </c>
      <c r="AK41" s="47" t="e">
        <f t="shared" ref="AK41" si="516">IF($H33=$AS$2,5/3*$H35^0.5/$H36*(AK32*($H38+$H40*AK32))^(2/3)*($H38+2*$H40*AK32)-2/3*AK39*($H38+2*(AK32^2+$H40^2*AK32^2)^0.5)^(-1/3)*(AK32^2+$H40^2*AK32^2)^(-1/2)*2*AK32*(1+$H40^2),5/3*$H35^0.5/$H36*($H41^2/8*(2*ACOS(1-AK32/($H41/2))-SIN(2*ACOS(1-AK32/($H41/2)))))^(2/3)*($H41^2/8*(1-COS(2*ACOS(1-AK32/($H41/2)))))-2/3*AK39*($H41/2*2*ACOS(1-AK32/($H41/2)))^(-1/3)*$H41/2)</f>
        <v>#DIV/0!</v>
      </c>
      <c r="AL41" s="47" t="e">
        <f t="shared" ref="AL41" si="517">IF($H33=$AS$2,5/3*$H35^0.5/$H36*(AL32*($H38+$H40*AL32))^(2/3)*($H38+2*$H40*AL32)-2/3*AL39*($H38+2*(AL32^2+$H40^2*AL32^2)^0.5)^(-1/3)*(AL32^2+$H40^2*AL32^2)^(-1/2)*2*AL32*(1+$H40^2),5/3*$H35^0.5/$H36*($H41^2/8*(2*ACOS(1-AL32/($H41/2))-SIN(2*ACOS(1-AL32/($H41/2)))))^(2/3)*($H41^2/8*(1-COS(2*ACOS(1-AL32/($H41/2)))))-2/3*AL39*($H41/2*2*ACOS(1-AL32/($H41/2)))^(-1/3)*$H41/2)</f>
        <v>#DIV/0!</v>
      </c>
      <c r="AM41" s="47" t="e">
        <f t="shared" ref="AM41" si="518">IF($H33=$AS$2,5/3*$H35^0.5/$H36*(AM32*($H38+$H40*AM32))^(2/3)*($H38+2*$H40*AM32)-2/3*AM39*($H38+2*(AM32^2+$H40^2*AM32^2)^0.5)^(-1/3)*(AM32^2+$H40^2*AM32^2)^(-1/2)*2*AM32*(1+$H40^2),5/3*$H35^0.5/$H36*($H41^2/8*(2*ACOS(1-AM32/($H41/2))-SIN(2*ACOS(1-AM32/($H41/2)))))^(2/3)*($H41^2/8*(1-COS(2*ACOS(1-AM32/($H41/2)))))-2/3*AM39*($H41/2*2*ACOS(1-AM32/($H41/2)))^(-1/3)*$H41/2)</f>
        <v>#DIV/0!</v>
      </c>
      <c r="AN41" s="47" t="e">
        <f t="shared" ref="AN41" si="519">IF($H33=$AS$2,5/3*$H35^0.5/$H36*(AN32*($H38+$H40*AN32))^(2/3)*($H38+2*$H40*AN32)-2/3*AN39*($H38+2*(AN32^2+$H40^2*AN32^2)^0.5)^(-1/3)*(AN32^2+$H40^2*AN32^2)^(-1/2)*2*AN32*(1+$H40^2),5/3*$H35^0.5/$H36*($H41^2/8*(2*ACOS(1-AN32/($H41/2))-SIN(2*ACOS(1-AN32/($H41/2)))))^(2/3)*($H41^2/8*(1-COS(2*ACOS(1-AN32/($H41/2)))))-2/3*AN39*($H41/2*2*ACOS(1-AN32/($H41/2)))^(-1/3)*$H41/2)</f>
        <v>#DIV/0!</v>
      </c>
    </row>
    <row r="42" spans="1:45" ht="14.25" customHeight="1" x14ac:dyDescent="0.15">
      <c r="A42" s="49"/>
      <c r="B42" s="49"/>
      <c r="C42" s="5"/>
      <c r="D42" s="7"/>
      <c r="E42" s="11">
        <f>ROUND(D42/10000,3)</f>
        <v>0</v>
      </c>
      <c r="F42" s="3"/>
      <c r="G42" s="25" t="s">
        <v>1</v>
      </c>
      <c r="H42" s="29"/>
      <c r="I42" s="61" t="s">
        <v>23</v>
      </c>
      <c r="J42" s="73">
        <f>IF($H43=AS$2,ROUND(H49*0.8,4),ROUND(H51*0.8,4))</f>
        <v>0</v>
      </c>
      <c r="K42" s="52" t="e">
        <f>ROUND(J46*J50,4)</f>
        <v>#DIV/0!</v>
      </c>
      <c r="L42" s="61" t="s">
        <v>31</v>
      </c>
      <c r="M42" s="63" t="e">
        <f>IF(U47=U49,U42,IF(V47=V49,V42,IF(W47=W49,W42,IF(X47=X49,X42,IF(Y47=Y49,Y42,IF(Z47=Z49,Z42,IF(AA47=AA49,AA42,IF(AB47=AB49,AB42,IF(AC47=AC49,AC42,IF(AD47=AD49,AD42,IF(AE47=AE49,AE42,IF(AF47=AF49,AF42,IF(AG47=AG49,AG42,IF(AH47=AH49,AH42,IF(AI47=AI49,AI42,IF(AJ47=AJ49,AJ42,IF(AK47=AK49,AK42,IF(AL47=AL49,AL42,IF(AM47=AM49,AM42,IF(AN47=AN49,AN42,AN42))))))))))))))))))))</f>
        <v>#DIV/0!</v>
      </c>
      <c r="N42" s="58" t="e">
        <f>ROUND(M46*M50,4)</f>
        <v>#DIV/0!</v>
      </c>
      <c r="O42" s="61" t="s">
        <v>99</v>
      </c>
      <c r="P42" s="63" t="e">
        <f>M50</f>
        <v>#DIV/0!</v>
      </c>
      <c r="Q42" s="52" t="e">
        <f>ROUND($F51*$P50*$E51/360,4)</f>
        <v>#DIV/0!</v>
      </c>
      <c r="R42" s="55" t="e">
        <f>IF(AND(K42&gt;Q42,N42=Q42),"ＯＫ","ＮＧ")</f>
        <v>#DIV/0!</v>
      </c>
      <c r="T42" s="40" t="s">
        <v>41</v>
      </c>
      <c r="U42" s="41">
        <f>J42</f>
        <v>0</v>
      </c>
      <c r="V42" s="41" t="e">
        <f>IF($H43=$AS$2,ROUND(U42-U50/U51,5),ROUND($H51/2-$H51/2*COS((2*ACOS(1-U42/($H51/2))-U50/U51)/2),5))</f>
        <v>#DIV/0!</v>
      </c>
      <c r="W42" s="41" t="e">
        <f t="shared" ref="W42" si="520">IF($H43=$AS$2,ROUND(V42-V50/V51,5),ROUND($H51/2-$H51/2*COS((2*ACOS(1-V42/($H51/2))-V50/V51)/2),5))</f>
        <v>#DIV/0!</v>
      </c>
      <c r="X42" s="41" t="e">
        <f t="shared" ref="X42" si="521">IF($H43=$AS$2,ROUND(W42-W50/W51,5),ROUND($H51/2-$H51/2*COS((2*ACOS(1-W42/($H51/2))-W50/W51)/2),5))</f>
        <v>#DIV/0!</v>
      </c>
      <c r="Y42" s="41" t="e">
        <f t="shared" ref="Y42" si="522">IF($H43=$AS$2,ROUND(X42-X50/X51,5),ROUND($H51/2-$H51/2*COS((2*ACOS(1-X42/($H51/2))-X50/X51)/2),5))</f>
        <v>#DIV/0!</v>
      </c>
      <c r="Z42" s="41" t="e">
        <f t="shared" ref="Z42" si="523">IF($H43=$AS$2,ROUND(Y42-Y50/Y51,5),ROUND($H51/2-$H51/2*COS((2*ACOS(1-Y42/($H51/2))-Y50/Y51)/2),5))</f>
        <v>#DIV/0!</v>
      </c>
      <c r="AA42" s="41" t="e">
        <f t="shared" ref="AA42" si="524">IF($H43=$AS$2,ROUND(Z42-Z50/Z51,5),ROUND($H51/2-$H51/2*COS((2*ACOS(1-Z42/($H51/2))-Z50/Z51)/2),5))</f>
        <v>#DIV/0!</v>
      </c>
      <c r="AB42" s="41" t="e">
        <f t="shared" ref="AB42" si="525">IF($H43=$AS$2,ROUND(AA42-AA50/AA51,5),ROUND($H51/2-$H51/2*COS((2*ACOS(1-AA42/($H51/2))-AA50/AA51)/2),5))</f>
        <v>#DIV/0!</v>
      </c>
      <c r="AC42" s="41" t="e">
        <f t="shared" ref="AC42" si="526">IF($H43=$AS$2,ROUND(AB42-AB50/AB51,5),ROUND($H51/2-$H51/2*COS((2*ACOS(1-AB42/($H51/2))-AB50/AB51)/2),5))</f>
        <v>#DIV/0!</v>
      </c>
      <c r="AD42" s="41" t="e">
        <f t="shared" ref="AD42" si="527">IF($H43=$AS$2,ROUND(AC42-AC50/AC51,5),ROUND($H51/2-$H51/2*COS((2*ACOS(1-AC42/($H51/2))-AC50/AC51)/2),5))</f>
        <v>#DIV/0!</v>
      </c>
      <c r="AE42" s="41" t="e">
        <f t="shared" ref="AE42" si="528">IF($H43=$AS$2,ROUND(AD42-AD50/AD51,5),ROUND($H51/2-$H51/2*COS((2*ACOS(1-AD42/($H51/2))-AD50/AD51)/2),5))</f>
        <v>#DIV/0!</v>
      </c>
      <c r="AF42" s="41" t="e">
        <f t="shared" ref="AF42" si="529">IF($H43=$AS$2,ROUND(AE42-AE50/AE51,5),ROUND($H51/2-$H51/2*COS((2*ACOS(1-AE42/($H51/2))-AE50/AE51)/2),5))</f>
        <v>#DIV/0!</v>
      </c>
      <c r="AG42" s="41" t="e">
        <f t="shared" ref="AG42" si="530">IF($H43=$AS$2,ROUND(AF42-AF50/AF51,5),ROUND($H51/2-$H51/2*COS((2*ACOS(1-AF42/($H51/2))-AF50/AF51)/2),5))</f>
        <v>#DIV/0!</v>
      </c>
      <c r="AH42" s="41" t="e">
        <f t="shared" ref="AH42" si="531">IF($H43=$AS$2,ROUND(AG42-AG50/AG51,5),ROUND($H51/2-$H51/2*COS((2*ACOS(1-AG42/($H51/2))-AG50/AG51)/2),5))</f>
        <v>#DIV/0!</v>
      </c>
      <c r="AI42" s="41" t="e">
        <f t="shared" ref="AI42" si="532">IF($H43=$AS$2,ROUND(AH42-AH50/AH51,5),ROUND($H51/2-$H51/2*COS((2*ACOS(1-AH42/($H51/2))-AH50/AH51)/2),5))</f>
        <v>#DIV/0!</v>
      </c>
      <c r="AJ42" s="41" t="e">
        <f t="shared" ref="AJ42" si="533">IF($H43=$AS$2,ROUND(AI42-AI50/AI51,5),ROUND($H51/2-$H51/2*COS((2*ACOS(1-AI42/($H51/2))-AI50/AI51)/2),5))</f>
        <v>#DIV/0!</v>
      </c>
      <c r="AK42" s="41" t="e">
        <f t="shared" ref="AK42" si="534">IF($H43=$AS$2,ROUND(AJ42-AJ50/AJ51,5),ROUND($H51/2-$H51/2*COS((2*ACOS(1-AJ42/($H51/2))-AJ50/AJ51)/2),5))</f>
        <v>#DIV/0!</v>
      </c>
      <c r="AL42" s="41" t="e">
        <f t="shared" ref="AL42" si="535">IF($H43=$AS$2,ROUND(AK42-AK50/AK51,5),ROUND($H51/2-$H51/2*COS((2*ACOS(1-AK42/($H51/2))-AK50/AK51)/2),5))</f>
        <v>#DIV/0!</v>
      </c>
      <c r="AM42" s="41" t="e">
        <f t="shared" ref="AM42" si="536">IF($H43=$AS$2,ROUND(AL42-AL50/AL51,5),ROUND($H51/2-$H51/2*COS((2*ACOS(1-AL42/($H51/2))-AL50/AL51)/2),5))</f>
        <v>#DIV/0!</v>
      </c>
      <c r="AN42" s="41" t="e">
        <f t="shared" ref="AN42" si="537">IF($H43=$AS$2,ROUND(AM42-AM50/AM51,5),ROUND($H51/2-$H51/2*COS((2*ACOS(1-AM42/($H51/2))-AM50/AM51)/2),5))</f>
        <v>#DIV/0!</v>
      </c>
      <c r="AS42" t="s">
        <v>11</v>
      </c>
    </row>
    <row r="43" spans="1:45" ht="14.25" customHeight="1" x14ac:dyDescent="0.15">
      <c r="A43" s="50"/>
      <c r="B43" s="50"/>
      <c r="C43" s="6"/>
      <c r="D43" s="8"/>
      <c r="E43" s="12">
        <f>ROUND(D43/10000,3)</f>
        <v>0</v>
      </c>
      <c r="F43" s="4"/>
      <c r="G43" s="26" t="s">
        <v>17</v>
      </c>
      <c r="H43" s="30"/>
      <c r="I43" s="62"/>
      <c r="J43" s="59"/>
      <c r="K43" s="53"/>
      <c r="L43" s="62"/>
      <c r="M43" s="64"/>
      <c r="N43" s="58"/>
      <c r="O43" s="62"/>
      <c r="P43" s="64"/>
      <c r="Q43" s="53"/>
      <c r="R43" s="56"/>
      <c r="T43" s="42" t="s">
        <v>42</v>
      </c>
      <c r="U43" s="43" t="e">
        <f>IF($H43=$AS$2,ROUND($H48+2*(U42^2+$H50^2*U42^2)^0.5,5),ROUND($H51/2*2*ACOS(1-U42/($H51/2)),5))</f>
        <v>#DIV/0!</v>
      </c>
      <c r="V43" s="43" t="e">
        <f t="shared" ref="V43" si="538">IF($H43=$AS$2,ROUND($H48+2*(V42^2+$H50^2*V42^2)^0.5,5),ROUND($H51/2*2*ACOS(1-V42/($H51/2)),5))</f>
        <v>#DIV/0!</v>
      </c>
      <c r="W43" s="43" t="e">
        <f t="shared" ref="W43" si="539">IF($H43=$AS$2,ROUND($H48+2*(W42^2+$H50^2*W42^2)^0.5,5),ROUND($H51/2*2*ACOS(1-W42/($H51/2)),5))</f>
        <v>#DIV/0!</v>
      </c>
      <c r="X43" s="43" t="e">
        <f t="shared" ref="X43" si="540">IF($H43=$AS$2,ROUND($H48+2*(X42^2+$H50^2*X42^2)^0.5,5),ROUND($H51/2*2*ACOS(1-X42/($H51/2)),5))</f>
        <v>#DIV/0!</v>
      </c>
      <c r="Y43" s="43" t="e">
        <f t="shared" ref="Y43" si="541">IF($H43=$AS$2,ROUND($H48+2*(Y42^2+$H50^2*Y42^2)^0.5,5),ROUND($H51/2*2*ACOS(1-Y42/($H51/2)),5))</f>
        <v>#DIV/0!</v>
      </c>
      <c r="Z43" s="43" t="e">
        <f t="shared" ref="Z43" si="542">IF($H43=$AS$2,ROUND($H48+2*(Z42^2+$H50^2*Z42^2)^0.5,5),ROUND($H51/2*2*ACOS(1-Z42/($H51/2)),5))</f>
        <v>#DIV/0!</v>
      </c>
      <c r="AA43" s="43" t="e">
        <f t="shared" ref="AA43" si="543">IF($H43=$AS$2,ROUND($H48+2*(AA42^2+$H50^2*AA42^2)^0.5,5),ROUND($H51/2*2*ACOS(1-AA42/($H51/2)),5))</f>
        <v>#DIV/0!</v>
      </c>
      <c r="AB43" s="43" t="e">
        <f t="shared" ref="AB43" si="544">IF($H43=$AS$2,ROUND($H48+2*(AB42^2+$H50^2*AB42^2)^0.5,5),ROUND($H51/2*2*ACOS(1-AB42/($H51/2)),5))</f>
        <v>#DIV/0!</v>
      </c>
      <c r="AC43" s="43" t="e">
        <f t="shared" ref="AC43" si="545">IF($H43=$AS$2,ROUND($H48+2*(AC42^2+$H50^2*AC42^2)^0.5,5),ROUND($H51/2*2*ACOS(1-AC42/($H51/2)),5))</f>
        <v>#DIV/0!</v>
      </c>
      <c r="AD43" s="43" t="e">
        <f t="shared" ref="AD43" si="546">IF($H43=$AS$2,ROUND($H48+2*(AD42^2+$H50^2*AD42^2)^0.5,5),ROUND($H51/2*2*ACOS(1-AD42/($H51/2)),5))</f>
        <v>#DIV/0!</v>
      </c>
      <c r="AE43" s="43" t="e">
        <f t="shared" ref="AE43" si="547">IF($H43=$AS$2,ROUND($H48+2*(AE42^2+$H50^2*AE42^2)^0.5,5),ROUND($H51/2*2*ACOS(1-AE42/($H51/2)),5))</f>
        <v>#DIV/0!</v>
      </c>
      <c r="AF43" s="43" t="e">
        <f t="shared" ref="AF43" si="548">IF($H43=$AS$2,ROUND($H48+2*(AF42^2+$H50^2*AF42^2)^0.5,5),ROUND($H51/2*2*ACOS(1-AF42/($H51/2)),5))</f>
        <v>#DIV/0!</v>
      </c>
      <c r="AG43" s="43" t="e">
        <f t="shared" ref="AG43" si="549">IF($H43=$AS$2,ROUND($H48+2*(AG42^2+$H50^2*AG42^2)^0.5,5),ROUND($H51/2*2*ACOS(1-AG42/($H51/2)),5))</f>
        <v>#DIV/0!</v>
      </c>
      <c r="AH43" s="43" t="e">
        <f t="shared" ref="AH43" si="550">IF($H43=$AS$2,ROUND($H48+2*(AH42^2+$H50^2*AH42^2)^0.5,5),ROUND($H51/2*2*ACOS(1-AH42/($H51/2)),5))</f>
        <v>#DIV/0!</v>
      </c>
      <c r="AI43" s="43" t="e">
        <f t="shared" ref="AI43" si="551">IF($H43=$AS$2,ROUND($H48+2*(AI42^2+$H50^2*AI42^2)^0.5,5),ROUND($H51/2*2*ACOS(1-AI42/($H51/2)),5))</f>
        <v>#DIV/0!</v>
      </c>
      <c r="AJ43" s="43" t="e">
        <f t="shared" ref="AJ43" si="552">IF($H43=$AS$2,ROUND($H48+2*(AJ42^2+$H50^2*AJ42^2)^0.5,5),ROUND($H51/2*2*ACOS(1-AJ42/($H51/2)),5))</f>
        <v>#DIV/0!</v>
      </c>
      <c r="AK43" s="43" t="e">
        <f t="shared" ref="AK43" si="553">IF($H43=$AS$2,ROUND($H48+2*(AK42^2+$H50^2*AK42^2)^0.5,5),ROUND($H51/2*2*ACOS(1-AK42/($H51/2)),5))</f>
        <v>#DIV/0!</v>
      </c>
      <c r="AL43" s="43" t="e">
        <f t="shared" ref="AL43" si="554">IF($H43=$AS$2,ROUND($H48+2*(AL42^2+$H50^2*AL42^2)^0.5,5),ROUND($H51/2*2*ACOS(1-AL42/($H51/2)),5))</f>
        <v>#DIV/0!</v>
      </c>
      <c r="AM43" s="43" t="e">
        <f t="shared" ref="AM43" si="555">IF($H43=$AS$2,ROUND($H48+2*(AM42^2+$H50^2*AM42^2)^0.5,5),ROUND($H51/2*2*ACOS(1-AM42/($H51/2)),5))</f>
        <v>#DIV/0!</v>
      </c>
      <c r="AN43" s="43" t="e">
        <f t="shared" ref="AN43" si="556">IF($H43=$AS$2,ROUND($H48+2*(AN42^2+$H50^2*AN42^2)^0.5,5),ROUND($H51/2*2*ACOS(1-AN42/($H51/2)),5))</f>
        <v>#DIV/0!</v>
      </c>
      <c r="AS43" t="s">
        <v>12</v>
      </c>
    </row>
    <row r="44" spans="1:45" ht="14.25" customHeight="1" x14ac:dyDescent="0.15">
      <c r="A44" s="50"/>
      <c r="B44" s="50"/>
      <c r="C44" s="6"/>
      <c r="D44" s="8"/>
      <c r="E44" s="12">
        <f>ROUND(D44/10000,3)</f>
        <v>0</v>
      </c>
      <c r="F44" s="4"/>
      <c r="G44" s="26" t="s">
        <v>18</v>
      </c>
      <c r="H44" s="31"/>
      <c r="I44" s="62" t="s">
        <v>24</v>
      </c>
      <c r="J44" s="59" t="e">
        <f>IF($H43=$AS$2,ROUND($H48+2*(J42^2+$H50^2*J42^2)^0.5,4),ROUND($H51/2*(2*ACOS(1-J42/($H51/2))),4))</f>
        <v>#DIV/0!</v>
      </c>
      <c r="K44" s="53"/>
      <c r="L44" s="62" t="s">
        <v>34</v>
      </c>
      <c r="M44" s="65" t="e">
        <f>IF($H43=$AS$2,ROUND($H48+2*(M42^2+$H50^2*M42^2)^0.5,5),ROUND($H51/2*(2*ACOS(1-M42/($H51/2))),5))</f>
        <v>#DIV/0!</v>
      </c>
      <c r="N44" s="58"/>
      <c r="O44" s="68" t="s">
        <v>27</v>
      </c>
      <c r="P44" s="70"/>
      <c r="Q44" s="53"/>
      <c r="R44" s="56"/>
      <c r="T44" s="42" t="s">
        <v>43</v>
      </c>
      <c r="U44" s="43" t="e">
        <f>IF($H43=$AS$2,ROUND(U42*($H48+$H50*U42),5),ROUND($H51^2/8*(2*ACOS(1-U42/($H51/2))-SIN(2*ACOS(1-U42/($H51/2)))),5))</f>
        <v>#DIV/0!</v>
      </c>
      <c r="V44" s="43" t="e">
        <f t="shared" ref="V44" si="557">IF($H43=$AS$2,ROUND(V42*($H48+$H50*V42),5),ROUND($H51^2/8*(2*ACOS(1-V42/($H51/2))-SIN(2*ACOS(1-V42/($H51/2)))),5))</f>
        <v>#DIV/0!</v>
      </c>
      <c r="W44" s="43" t="e">
        <f t="shared" ref="W44" si="558">IF($H43=$AS$2,ROUND(W42*($H48+$H50*W42),5),ROUND($H51^2/8*(2*ACOS(1-W42/($H51/2))-SIN(2*ACOS(1-W42/($H51/2)))),5))</f>
        <v>#DIV/0!</v>
      </c>
      <c r="X44" s="43" t="e">
        <f t="shared" ref="X44" si="559">IF($H43=$AS$2,ROUND(X42*($H48+$H50*X42),5),ROUND($H51^2/8*(2*ACOS(1-X42/($H51/2))-SIN(2*ACOS(1-X42/($H51/2)))),5))</f>
        <v>#DIV/0!</v>
      </c>
      <c r="Y44" s="43" t="e">
        <f t="shared" ref="Y44" si="560">IF($H43=$AS$2,ROUND(Y42*($H48+$H50*Y42),5),ROUND($H51^2/8*(2*ACOS(1-Y42/($H51/2))-SIN(2*ACOS(1-Y42/($H51/2)))),5))</f>
        <v>#DIV/0!</v>
      </c>
      <c r="Z44" s="43" t="e">
        <f t="shared" ref="Z44" si="561">IF($H43=$AS$2,ROUND(Z42*($H48+$H50*Z42),5),ROUND($H51^2/8*(2*ACOS(1-Z42/($H51/2))-SIN(2*ACOS(1-Z42/($H51/2)))),5))</f>
        <v>#DIV/0!</v>
      </c>
      <c r="AA44" s="43" t="e">
        <f t="shared" ref="AA44" si="562">IF($H43=$AS$2,ROUND(AA42*($H48+$H50*AA42),5),ROUND($H51^2/8*(2*ACOS(1-AA42/($H51/2))-SIN(2*ACOS(1-AA42/($H51/2)))),5))</f>
        <v>#DIV/0!</v>
      </c>
      <c r="AB44" s="43" t="e">
        <f t="shared" ref="AB44" si="563">IF($H43=$AS$2,ROUND(AB42*($H48+$H50*AB42),5),ROUND($H51^2/8*(2*ACOS(1-AB42/($H51/2))-SIN(2*ACOS(1-AB42/($H51/2)))),5))</f>
        <v>#DIV/0!</v>
      </c>
      <c r="AC44" s="43" t="e">
        <f t="shared" ref="AC44" si="564">IF($H43=$AS$2,ROUND(AC42*($H48+$H50*AC42),5),ROUND($H51^2/8*(2*ACOS(1-AC42/($H51/2))-SIN(2*ACOS(1-AC42/($H51/2)))),5))</f>
        <v>#DIV/0!</v>
      </c>
      <c r="AD44" s="43" t="e">
        <f t="shared" ref="AD44" si="565">IF($H43=$AS$2,ROUND(AD42*($H48+$H50*AD42),5),ROUND($H51^2/8*(2*ACOS(1-AD42/($H51/2))-SIN(2*ACOS(1-AD42/($H51/2)))),5))</f>
        <v>#DIV/0!</v>
      </c>
      <c r="AE44" s="43" t="e">
        <f t="shared" ref="AE44" si="566">IF($H43=$AS$2,ROUND(AE42*($H48+$H50*AE42),5),ROUND($H51^2/8*(2*ACOS(1-AE42/($H51/2))-SIN(2*ACOS(1-AE42/($H51/2)))),5))</f>
        <v>#DIV/0!</v>
      </c>
      <c r="AF44" s="43" t="e">
        <f t="shared" ref="AF44" si="567">IF($H43=$AS$2,ROUND(AF42*($H48+$H50*AF42),5),ROUND($H51^2/8*(2*ACOS(1-AF42/($H51/2))-SIN(2*ACOS(1-AF42/($H51/2)))),5))</f>
        <v>#DIV/0!</v>
      </c>
      <c r="AG44" s="43" t="e">
        <f t="shared" ref="AG44" si="568">IF($H43=$AS$2,ROUND(AG42*($H48+$H50*AG42),5),ROUND($H51^2/8*(2*ACOS(1-AG42/($H51/2))-SIN(2*ACOS(1-AG42/($H51/2)))),5))</f>
        <v>#DIV/0!</v>
      </c>
      <c r="AH44" s="43" t="e">
        <f t="shared" ref="AH44" si="569">IF($H43=$AS$2,ROUND(AH42*($H48+$H50*AH42),5),ROUND($H51^2/8*(2*ACOS(1-AH42/($H51/2))-SIN(2*ACOS(1-AH42/($H51/2)))),5))</f>
        <v>#DIV/0!</v>
      </c>
      <c r="AI44" s="43" t="e">
        <f t="shared" ref="AI44" si="570">IF($H43=$AS$2,ROUND(AI42*($H48+$H50*AI42),5),ROUND($H51^2/8*(2*ACOS(1-AI42/($H51/2))-SIN(2*ACOS(1-AI42/($H51/2)))),5))</f>
        <v>#DIV/0!</v>
      </c>
      <c r="AJ44" s="43" t="e">
        <f t="shared" ref="AJ44" si="571">IF($H43=$AS$2,ROUND(AJ42*($H48+$H50*AJ42),5),ROUND($H51^2/8*(2*ACOS(1-AJ42/($H51/2))-SIN(2*ACOS(1-AJ42/($H51/2)))),5))</f>
        <v>#DIV/0!</v>
      </c>
      <c r="AK44" s="43" t="e">
        <f t="shared" ref="AK44" si="572">IF($H43=$AS$2,ROUND(AK42*($H48+$H50*AK42),5),ROUND($H51^2/8*(2*ACOS(1-AK42/($H51/2))-SIN(2*ACOS(1-AK42/($H51/2)))),5))</f>
        <v>#DIV/0!</v>
      </c>
      <c r="AL44" s="43" t="e">
        <f t="shared" ref="AL44" si="573">IF($H43=$AS$2,ROUND(AL42*($H48+$H50*AL42),5),ROUND($H51^2/8*(2*ACOS(1-AL42/($H51/2))-SIN(2*ACOS(1-AL42/($H51/2)))),5))</f>
        <v>#DIV/0!</v>
      </c>
      <c r="AM44" s="43" t="e">
        <f t="shared" ref="AM44" si="574">IF($H43=$AS$2,ROUND(AM42*($H48+$H50*AM42),5),ROUND($H51^2/8*(2*ACOS(1-AM42/($H51/2))-SIN(2*ACOS(1-AM42/($H51/2)))),5))</f>
        <v>#DIV/0!</v>
      </c>
      <c r="AN44" s="43" t="e">
        <f t="shared" ref="AN44" si="575">IF($H43=$AS$2,ROUND(AN42*($H48+$H50*AN42),5),ROUND($H51^2/8*(2*ACOS(1-AN42/($H51/2))-SIN(2*ACOS(1-AN42/($H51/2)))),5))</f>
        <v>#DIV/0!</v>
      </c>
    </row>
    <row r="45" spans="1:45" ht="14.25" customHeight="1" x14ac:dyDescent="0.15">
      <c r="A45" s="50"/>
      <c r="B45" s="50"/>
      <c r="C45" s="6"/>
      <c r="D45" s="8"/>
      <c r="E45" s="12">
        <f>ROUND(D45/10000,3)</f>
        <v>0</v>
      </c>
      <c r="F45" s="4"/>
      <c r="G45" s="26" t="s">
        <v>19</v>
      </c>
      <c r="H45" s="48"/>
      <c r="I45" s="62"/>
      <c r="J45" s="59"/>
      <c r="K45" s="53"/>
      <c r="L45" s="62"/>
      <c r="M45" s="66"/>
      <c r="N45" s="58"/>
      <c r="O45" s="69"/>
      <c r="P45" s="70"/>
      <c r="Q45" s="53"/>
      <c r="R45" s="56"/>
      <c r="T45" s="42" t="s">
        <v>44</v>
      </c>
      <c r="U45" s="43" t="e">
        <f>ROUND(U44/U43,5)</f>
        <v>#DIV/0!</v>
      </c>
      <c r="V45" s="43" t="e">
        <f t="shared" ref="V45" si="576">ROUND(V44/V43,5)</f>
        <v>#DIV/0!</v>
      </c>
      <c r="W45" s="43" t="e">
        <f t="shared" ref="W45" si="577">ROUND(W44/W43,5)</f>
        <v>#DIV/0!</v>
      </c>
      <c r="X45" s="43" t="e">
        <f t="shared" ref="X45" si="578">ROUND(X44/X43,5)</f>
        <v>#DIV/0!</v>
      </c>
      <c r="Y45" s="43" t="e">
        <f t="shared" ref="Y45" si="579">ROUND(Y44/Y43,5)</f>
        <v>#DIV/0!</v>
      </c>
      <c r="Z45" s="43" t="e">
        <f t="shared" ref="Z45" si="580">ROUND(Z44/Z43,5)</f>
        <v>#DIV/0!</v>
      </c>
      <c r="AA45" s="43" t="e">
        <f t="shared" ref="AA45" si="581">ROUND(AA44/AA43,5)</f>
        <v>#DIV/0!</v>
      </c>
      <c r="AB45" s="43" t="e">
        <f t="shared" ref="AB45" si="582">ROUND(AB44/AB43,5)</f>
        <v>#DIV/0!</v>
      </c>
      <c r="AC45" s="43" t="e">
        <f t="shared" ref="AC45" si="583">ROUND(AC44/AC43,5)</f>
        <v>#DIV/0!</v>
      </c>
      <c r="AD45" s="43" t="e">
        <f t="shared" ref="AD45" si="584">ROUND(AD44/AD43,5)</f>
        <v>#DIV/0!</v>
      </c>
      <c r="AE45" s="43" t="e">
        <f t="shared" ref="AE45" si="585">ROUND(AE44/AE43,5)</f>
        <v>#DIV/0!</v>
      </c>
      <c r="AF45" s="43" t="e">
        <f t="shared" ref="AF45" si="586">ROUND(AF44/AF43,5)</f>
        <v>#DIV/0!</v>
      </c>
      <c r="AG45" s="43" t="e">
        <f t="shared" ref="AG45" si="587">ROUND(AG44/AG43,5)</f>
        <v>#DIV/0!</v>
      </c>
      <c r="AH45" s="43" t="e">
        <f t="shared" ref="AH45" si="588">ROUND(AH44/AH43,5)</f>
        <v>#DIV/0!</v>
      </c>
      <c r="AI45" s="43" t="e">
        <f t="shared" ref="AI45" si="589">ROUND(AI44/AI43,5)</f>
        <v>#DIV/0!</v>
      </c>
      <c r="AJ45" s="43" t="e">
        <f t="shared" ref="AJ45" si="590">ROUND(AJ44/AJ43,5)</f>
        <v>#DIV/0!</v>
      </c>
      <c r="AK45" s="43" t="e">
        <f t="shared" ref="AK45" si="591">ROUND(AK44/AK43,5)</f>
        <v>#DIV/0!</v>
      </c>
      <c r="AL45" s="43" t="e">
        <f t="shared" ref="AL45" si="592">ROUND(AL44/AL43,5)</f>
        <v>#DIV/0!</v>
      </c>
      <c r="AM45" s="43" t="e">
        <f t="shared" ref="AM45" si="593">ROUND(AM44/AM43,5)</f>
        <v>#DIV/0!</v>
      </c>
      <c r="AN45" s="43" t="e">
        <f t="shared" ref="AN45" si="594">ROUND(AN44/AN43,5)</f>
        <v>#DIV/0!</v>
      </c>
    </row>
    <row r="46" spans="1:45" ht="14.25" customHeight="1" x14ac:dyDescent="0.15">
      <c r="A46" s="50"/>
      <c r="B46" s="50"/>
      <c r="C46" s="15" t="s">
        <v>6</v>
      </c>
      <c r="D46" s="16">
        <f>SUM(D42:D45)</f>
        <v>0</v>
      </c>
      <c r="E46" s="13">
        <f>SUM(E42:E45)</f>
        <v>0</v>
      </c>
      <c r="F46" s="17">
        <f>IF(E46=0,0,ROUND(F42*E42/E46+F43*E43/E46+F44*E44/E46+F45*E45/E46,2))</f>
        <v>0</v>
      </c>
      <c r="G46" s="38" t="s">
        <v>20</v>
      </c>
      <c r="H46" s="32"/>
      <c r="I46" s="62" t="s">
        <v>32</v>
      </c>
      <c r="J46" s="59" t="e">
        <f>IF($H43=$AS$2,ROUND(J42*($H48+$H50*J42),4),ROUND($H51^2/8*((2*ACOS(1-J42/($H51/2)))-SIN((2*ACOS(1-J42/($H51/2))))),4))</f>
        <v>#DIV/0!</v>
      </c>
      <c r="K46" s="53"/>
      <c r="L46" s="62" t="s">
        <v>33</v>
      </c>
      <c r="M46" s="64" t="e">
        <f>IF($H43=$AS$2,ROUND(M42*($H48+$H50*M42),5),ROUND($H51^2/8*(2*ACOS(1-M42/($H51/2))-SIN(2*ACOS(1-M42/($H51/2)))),5))</f>
        <v>#DIV/0!</v>
      </c>
      <c r="N46" s="58"/>
      <c r="O46" s="62" t="s">
        <v>28</v>
      </c>
      <c r="P46" s="59" t="e">
        <f>ROUND($H44/M50/60,4)</f>
        <v>#DIV/0!</v>
      </c>
      <c r="Q46" s="53"/>
      <c r="R46" s="56"/>
      <c r="T46" s="42" t="s">
        <v>45</v>
      </c>
      <c r="U46" s="43" t="e">
        <f>ROUND((U45^(2/3)*$H45^0.5)/$H46,5)</f>
        <v>#DIV/0!</v>
      </c>
      <c r="V46" s="43" t="e">
        <f>ROUND((V45^(2/3)*$H45^0.5)/$H46,5)</f>
        <v>#DIV/0!</v>
      </c>
      <c r="W46" s="43" t="e">
        <f t="shared" ref="W46" si="595">ROUND((W45^(2/3)*$H45^0.5)/$H46,5)</f>
        <v>#DIV/0!</v>
      </c>
      <c r="X46" s="43" t="e">
        <f t="shared" ref="X46" si="596">ROUND((X45^(2/3)*$H45^0.5)/$H46,5)</f>
        <v>#DIV/0!</v>
      </c>
      <c r="Y46" s="43" t="e">
        <f t="shared" ref="Y46" si="597">ROUND((Y45^(2/3)*$H45^0.5)/$H46,5)</f>
        <v>#DIV/0!</v>
      </c>
      <c r="Z46" s="43" t="e">
        <f t="shared" ref="Z46" si="598">ROUND((Z45^(2/3)*$H45^0.5)/$H46,5)</f>
        <v>#DIV/0!</v>
      </c>
      <c r="AA46" s="43" t="e">
        <f t="shared" ref="AA46" si="599">ROUND((AA45^(2/3)*$H45^0.5)/$H46,5)</f>
        <v>#DIV/0!</v>
      </c>
      <c r="AB46" s="43" t="e">
        <f t="shared" ref="AB46" si="600">ROUND((AB45^(2/3)*$H45^0.5)/$H46,5)</f>
        <v>#DIV/0!</v>
      </c>
      <c r="AC46" s="43" t="e">
        <f t="shared" ref="AC46" si="601">ROUND((AC45^(2/3)*$H45^0.5)/$H46,5)</f>
        <v>#DIV/0!</v>
      </c>
      <c r="AD46" s="43" t="e">
        <f t="shared" ref="AD46" si="602">ROUND((AD45^(2/3)*$H45^0.5)/$H46,5)</f>
        <v>#DIV/0!</v>
      </c>
      <c r="AE46" s="43" t="e">
        <f t="shared" ref="AE46" si="603">ROUND((AE45^(2/3)*$H45^0.5)/$H46,5)</f>
        <v>#DIV/0!</v>
      </c>
      <c r="AF46" s="43" t="e">
        <f t="shared" ref="AF46" si="604">ROUND((AF45^(2/3)*$H45^0.5)/$H46,5)</f>
        <v>#DIV/0!</v>
      </c>
      <c r="AG46" s="43" t="e">
        <f t="shared" ref="AG46" si="605">ROUND((AG45^(2/3)*$H45^0.5)/$H46,5)</f>
        <v>#DIV/0!</v>
      </c>
      <c r="AH46" s="43" t="e">
        <f t="shared" ref="AH46" si="606">ROUND((AH45^(2/3)*$H45^0.5)/$H46,5)</f>
        <v>#DIV/0!</v>
      </c>
      <c r="AI46" s="43" t="e">
        <f t="shared" ref="AI46" si="607">ROUND((AI45^(2/3)*$H45^0.5)/$H46,5)</f>
        <v>#DIV/0!</v>
      </c>
      <c r="AJ46" s="43" t="e">
        <f t="shared" ref="AJ46" si="608">ROUND((AJ45^(2/3)*$H45^0.5)/$H46,5)</f>
        <v>#DIV/0!</v>
      </c>
      <c r="AK46" s="43" t="e">
        <f t="shared" ref="AK46" si="609">ROUND((AK45^(2/3)*$H45^0.5)/$H46,5)</f>
        <v>#DIV/0!</v>
      </c>
      <c r="AL46" s="43" t="e">
        <f t="shared" ref="AL46" si="610">ROUND((AL45^(2/3)*$H45^0.5)/$H46,5)</f>
        <v>#DIV/0!</v>
      </c>
      <c r="AM46" s="43" t="e">
        <f t="shared" ref="AM46" si="611">ROUND((AM45^(2/3)*$H45^0.5)/$H46,5)</f>
        <v>#DIV/0!</v>
      </c>
      <c r="AN46" s="43" t="e">
        <f t="shared" ref="AN46" si="612">ROUND((AN45^(2/3)*$H45^0.5)/$H46,5)</f>
        <v>#DIV/0!</v>
      </c>
    </row>
    <row r="47" spans="1:45" ht="14.25" customHeight="1" x14ac:dyDescent="0.15">
      <c r="A47" s="50"/>
      <c r="B47" s="50"/>
      <c r="C47" s="5"/>
      <c r="D47" s="7"/>
      <c r="E47" s="11">
        <f>ROUND(D47/10000,3)</f>
        <v>0</v>
      </c>
      <c r="F47" s="3"/>
      <c r="G47" s="26" t="s">
        <v>97</v>
      </c>
      <c r="H47" s="31"/>
      <c r="I47" s="62"/>
      <c r="J47" s="59"/>
      <c r="K47" s="53"/>
      <c r="L47" s="62"/>
      <c r="M47" s="64"/>
      <c r="N47" s="58"/>
      <c r="O47" s="62"/>
      <c r="P47" s="59"/>
      <c r="Q47" s="53"/>
      <c r="R47" s="56"/>
      <c r="T47" s="44" t="s">
        <v>46</v>
      </c>
      <c r="U47" s="45" t="e">
        <f>ROUND(U44*U46,4)</f>
        <v>#DIV/0!</v>
      </c>
      <c r="V47" s="45" t="e">
        <f t="shared" ref="V47" si="613">ROUND(V44*V46,4)</f>
        <v>#DIV/0!</v>
      </c>
      <c r="W47" s="45" t="e">
        <f t="shared" ref="W47" si="614">ROUND(W44*W46,4)</f>
        <v>#DIV/0!</v>
      </c>
      <c r="X47" s="45" t="e">
        <f t="shared" ref="X47" si="615">ROUND(X44*X46,4)</f>
        <v>#DIV/0!</v>
      </c>
      <c r="Y47" s="45" t="e">
        <f t="shared" ref="Y47" si="616">ROUND(Y44*Y46,4)</f>
        <v>#DIV/0!</v>
      </c>
      <c r="Z47" s="45" t="e">
        <f t="shared" ref="Z47" si="617">ROUND(Z44*Z46,4)</f>
        <v>#DIV/0!</v>
      </c>
      <c r="AA47" s="45" t="e">
        <f t="shared" ref="AA47" si="618">ROUND(AA44*AA46,4)</f>
        <v>#DIV/0!</v>
      </c>
      <c r="AB47" s="45" t="e">
        <f t="shared" ref="AB47" si="619">ROUND(AB44*AB46,4)</f>
        <v>#DIV/0!</v>
      </c>
      <c r="AC47" s="45" t="e">
        <f t="shared" ref="AC47" si="620">ROUND(AC44*AC46,4)</f>
        <v>#DIV/0!</v>
      </c>
      <c r="AD47" s="45" t="e">
        <f t="shared" ref="AD47" si="621">ROUND(AD44*AD46,4)</f>
        <v>#DIV/0!</v>
      </c>
      <c r="AE47" s="45" t="e">
        <f t="shared" ref="AE47" si="622">ROUND(AE44*AE46,4)</f>
        <v>#DIV/0!</v>
      </c>
      <c r="AF47" s="45" t="e">
        <f t="shared" ref="AF47" si="623">ROUND(AF44*AF46,4)</f>
        <v>#DIV/0!</v>
      </c>
      <c r="AG47" s="45" t="e">
        <f t="shared" ref="AG47" si="624">ROUND(AG44*AG46,4)</f>
        <v>#DIV/0!</v>
      </c>
      <c r="AH47" s="45" t="e">
        <f t="shared" ref="AH47" si="625">ROUND(AH44*AH46,4)</f>
        <v>#DIV/0!</v>
      </c>
      <c r="AI47" s="45" t="e">
        <f t="shared" ref="AI47" si="626">ROUND(AI44*AI46,4)</f>
        <v>#DIV/0!</v>
      </c>
      <c r="AJ47" s="45" t="e">
        <f t="shared" ref="AJ47" si="627">ROUND(AJ44*AJ46,4)</f>
        <v>#DIV/0!</v>
      </c>
      <c r="AK47" s="45" t="e">
        <f t="shared" ref="AK47" si="628">ROUND(AK44*AK46,4)</f>
        <v>#DIV/0!</v>
      </c>
      <c r="AL47" s="45" t="e">
        <f t="shared" ref="AL47" si="629">ROUND(AL44*AL46,4)</f>
        <v>#DIV/0!</v>
      </c>
      <c r="AM47" s="45" t="e">
        <f t="shared" ref="AM47" si="630">ROUND(AM44*AM46,4)</f>
        <v>#DIV/0!</v>
      </c>
      <c r="AN47" s="45" t="e">
        <f t="shared" ref="AN47" si="631">ROUND(AN44*AN46,4)</f>
        <v>#DIV/0!</v>
      </c>
    </row>
    <row r="48" spans="1:45" ht="14.25" customHeight="1" x14ac:dyDescent="0.15">
      <c r="A48" s="50"/>
      <c r="B48" s="50"/>
      <c r="C48" s="6"/>
      <c r="D48" s="8"/>
      <c r="E48" s="12">
        <f>ROUND(D48/10000,3)</f>
        <v>0</v>
      </c>
      <c r="F48" s="4"/>
      <c r="G48" s="26" t="s">
        <v>98</v>
      </c>
      <c r="H48" s="31"/>
      <c r="I48" s="62" t="s">
        <v>25</v>
      </c>
      <c r="J48" s="59" t="e">
        <f>ROUND(J46/J44,4)</f>
        <v>#DIV/0!</v>
      </c>
      <c r="K48" s="53"/>
      <c r="L48" s="62" t="s">
        <v>35</v>
      </c>
      <c r="M48" s="64" t="e">
        <f>ROUND(M46/M44,5)</f>
        <v>#DIV/0!</v>
      </c>
      <c r="N48" s="58"/>
      <c r="O48" s="62" t="s">
        <v>29</v>
      </c>
      <c r="P48" s="59" t="e">
        <f>SUM(P44:P47)</f>
        <v>#DIV/0!</v>
      </c>
      <c r="Q48" s="53"/>
      <c r="R48" s="56"/>
      <c r="T48" s="42" t="s">
        <v>47</v>
      </c>
      <c r="U48" s="43" t="e">
        <f>ROUND($H44/U46/60,4)</f>
        <v>#DIV/0!</v>
      </c>
      <c r="V48" s="43" t="e">
        <f t="shared" ref="V48:AN48" si="632">ROUND($H44/V46/60,4)</f>
        <v>#DIV/0!</v>
      </c>
      <c r="W48" s="43" t="e">
        <f t="shared" si="632"/>
        <v>#DIV/0!</v>
      </c>
      <c r="X48" s="43" t="e">
        <f t="shared" si="632"/>
        <v>#DIV/0!</v>
      </c>
      <c r="Y48" s="43" t="e">
        <f t="shared" si="632"/>
        <v>#DIV/0!</v>
      </c>
      <c r="Z48" s="43" t="e">
        <f t="shared" si="632"/>
        <v>#DIV/0!</v>
      </c>
      <c r="AA48" s="43" t="e">
        <f t="shared" si="632"/>
        <v>#DIV/0!</v>
      </c>
      <c r="AB48" s="43" t="e">
        <f t="shared" si="632"/>
        <v>#DIV/0!</v>
      </c>
      <c r="AC48" s="43" t="e">
        <f t="shared" si="632"/>
        <v>#DIV/0!</v>
      </c>
      <c r="AD48" s="43" t="e">
        <f t="shared" si="632"/>
        <v>#DIV/0!</v>
      </c>
      <c r="AE48" s="43" t="e">
        <f t="shared" si="632"/>
        <v>#DIV/0!</v>
      </c>
      <c r="AF48" s="43" t="e">
        <f t="shared" si="632"/>
        <v>#DIV/0!</v>
      </c>
      <c r="AG48" s="43" t="e">
        <f t="shared" si="632"/>
        <v>#DIV/0!</v>
      </c>
      <c r="AH48" s="43" t="e">
        <f t="shared" si="632"/>
        <v>#DIV/0!</v>
      </c>
      <c r="AI48" s="43" t="e">
        <f t="shared" si="632"/>
        <v>#DIV/0!</v>
      </c>
      <c r="AJ48" s="43" t="e">
        <f t="shared" si="632"/>
        <v>#DIV/0!</v>
      </c>
      <c r="AK48" s="43" t="e">
        <f t="shared" si="632"/>
        <v>#DIV/0!</v>
      </c>
      <c r="AL48" s="43" t="e">
        <f t="shared" si="632"/>
        <v>#DIV/0!</v>
      </c>
      <c r="AM48" s="43" t="e">
        <f t="shared" si="632"/>
        <v>#DIV/0!</v>
      </c>
      <c r="AN48" s="43" t="e">
        <f t="shared" si="632"/>
        <v>#DIV/0!</v>
      </c>
    </row>
    <row r="49" spans="1:45" ht="14.25" customHeight="1" x14ac:dyDescent="0.15">
      <c r="A49" s="50"/>
      <c r="B49" s="50"/>
      <c r="C49" s="6"/>
      <c r="D49" s="8"/>
      <c r="E49" s="12">
        <f>ROUND(D49/10000,3)</f>
        <v>0</v>
      </c>
      <c r="F49" s="4"/>
      <c r="G49" s="26" t="s">
        <v>21</v>
      </c>
      <c r="H49" s="31"/>
      <c r="I49" s="62"/>
      <c r="J49" s="59"/>
      <c r="K49" s="53"/>
      <c r="L49" s="62"/>
      <c r="M49" s="64"/>
      <c r="N49" s="58"/>
      <c r="O49" s="62"/>
      <c r="P49" s="59"/>
      <c r="Q49" s="53"/>
      <c r="R49" s="56"/>
      <c r="T49" s="44" t="s">
        <v>48</v>
      </c>
      <c r="U49" s="45" t="e">
        <f>ROUND($F51*3500/($P44+U48+25)*$E51/360,4)</f>
        <v>#DIV/0!</v>
      </c>
      <c r="V49" s="45" t="e">
        <f t="shared" ref="V49" si="633">ROUND($F51*3500/($P44+V48+25)*$E51/360,4)</f>
        <v>#DIV/0!</v>
      </c>
      <c r="W49" s="45" t="e">
        <f t="shared" ref="W49" si="634">ROUND($F51*3500/($P44+W48+25)*$E51/360,4)</f>
        <v>#DIV/0!</v>
      </c>
      <c r="X49" s="45" t="e">
        <f t="shared" ref="X49" si="635">ROUND($F51*3500/($P44+X48+25)*$E51/360,4)</f>
        <v>#DIV/0!</v>
      </c>
      <c r="Y49" s="45" t="e">
        <f t="shared" ref="Y49" si="636">ROUND($F51*3500/($P44+Y48+25)*$E51/360,4)</f>
        <v>#DIV/0!</v>
      </c>
      <c r="Z49" s="45" t="e">
        <f t="shared" ref="Z49" si="637">ROUND($F51*3500/($P44+Z48+25)*$E51/360,4)</f>
        <v>#DIV/0!</v>
      </c>
      <c r="AA49" s="45" t="e">
        <f t="shared" ref="AA49" si="638">ROUND($F51*3500/($P44+AA48+25)*$E51/360,4)</f>
        <v>#DIV/0!</v>
      </c>
      <c r="AB49" s="45" t="e">
        <f t="shared" ref="AB49" si="639">ROUND($F51*3500/($P44+AB48+25)*$E51/360,4)</f>
        <v>#DIV/0!</v>
      </c>
      <c r="AC49" s="45" t="e">
        <f t="shared" ref="AC49" si="640">ROUND($F51*3500/($P44+AC48+25)*$E51/360,4)</f>
        <v>#DIV/0!</v>
      </c>
      <c r="AD49" s="45" t="e">
        <f t="shared" ref="AD49" si="641">ROUND($F51*3500/($P44+AD48+25)*$E51/360,4)</f>
        <v>#DIV/0!</v>
      </c>
      <c r="AE49" s="45" t="e">
        <f t="shared" ref="AE49" si="642">ROUND($F51*3500/($P44+AE48+25)*$E51/360,4)</f>
        <v>#DIV/0!</v>
      </c>
      <c r="AF49" s="45" t="e">
        <f t="shared" ref="AF49" si="643">ROUND($F51*3500/($P44+AF48+25)*$E51/360,4)</f>
        <v>#DIV/0!</v>
      </c>
      <c r="AG49" s="45" t="e">
        <f t="shared" ref="AG49" si="644">ROUND($F51*3500/($P44+AG48+25)*$E51/360,4)</f>
        <v>#DIV/0!</v>
      </c>
      <c r="AH49" s="45" t="e">
        <f t="shared" ref="AH49" si="645">ROUND($F51*3500/($P44+AH48+25)*$E51/360,4)</f>
        <v>#DIV/0!</v>
      </c>
      <c r="AI49" s="45" t="e">
        <f t="shared" ref="AI49" si="646">ROUND($F51*3500/($P44+AI48+25)*$E51/360,4)</f>
        <v>#DIV/0!</v>
      </c>
      <c r="AJ49" s="45" t="e">
        <f t="shared" ref="AJ49" si="647">ROUND($F51*3500/($P44+AJ48+25)*$E51/360,4)</f>
        <v>#DIV/0!</v>
      </c>
      <c r="AK49" s="45" t="e">
        <f t="shared" ref="AK49" si="648">ROUND($F51*3500/($P44+AK48+25)*$E51/360,4)</f>
        <v>#DIV/0!</v>
      </c>
      <c r="AL49" s="45" t="e">
        <f t="shared" ref="AL49" si="649">ROUND($F51*3500/($P44+AL48+25)*$E51/360,4)</f>
        <v>#DIV/0!</v>
      </c>
      <c r="AM49" s="45" t="e">
        <f t="shared" ref="AM49" si="650">ROUND($F51*3500/($P44+AM48+25)*$E51/360,4)</f>
        <v>#DIV/0!</v>
      </c>
      <c r="AN49" s="45" t="e">
        <f t="shared" ref="AN49" si="651">ROUND($F51*3500/($P44+AN48+25)*$E51/360,4)</f>
        <v>#DIV/0!</v>
      </c>
    </row>
    <row r="50" spans="1:45" ht="14.25" customHeight="1" x14ac:dyDescent="0.15">
      <c r="A50" s="50"/>
      <c r="B50" s="50"/>
      <c r="C50" s="15" t="s">
        <v>7</v>
      </c>
      <c r="D50" s="16">
        <f>SUM(D47:D49)</f>
        <v>0</v>
      </c>
      <c r="E50" s="13">
        <f>SUM(E47:E49)</f>
        <v>0</v>
      </c>
      <c r="F50" s="17">
        <f>IF(E50=0,0,ROUND(F47*E47/E50+F48*E48/E50+F49*E49/E50,2))</f>
        <v>0</v>
      </c>
      <c r="G50" s="34" t="s">
        <v>40</v>
      </c>
      <c r="H50" s="35" t="str">
        <f>IF(H43=AS$2,ROUND((H47-H48)/(2*H49),4),"")</f>
        <v/>
      </c>
      <c r="I50" s="62" t="s">
        <v>26</v>
      </c>
      <c r="J50" s="59" t="e">
        <f>ROUND((J48^(2/3)*$H45^0.5)/$H46,4)</f>
        <v>#DIV/0!</v>
      </c>
      <c r="K50" s="53"/>
      <c r="L50" s="62" t="s">
        <v>36</v>
      </c>
      <c r="M50" s="64" t="e">
        <f>ROUND((M48^(2/3)*$H45^0.5)/$H46,5)</f>
        <v>#DIV/0!</v>
      </c>
      <c r="N50" s="58"/>
      <c r="O50" s="62" t="s">
        <v>30</v>
      </c>
      <c r="P50" s="59" t="e">
        <f>ROUND(3500/(P48+25),4)</f>
        <v>#DIV/0!</v>
      </c>
      <c r="Q50" s="53"/>
      <c r="R50" s="56"/>
      <c r="T50" s="42" t="s">
        <v>49</v>
      </c>
      <c r="U50" s="43" t="e">
        <f>IF($H43=$AS$2,$H45^0.5/$H46*(U42*($H48+$H50*U42))^(5/3)-U49*($H48+2*(U42^2+$H50^2*U42^2)^0.5)^(2/3),$H45^0.5/$H46*($H51^2/8*(2*ACOS(1-U42/($H51/2))-SIN(2*ACOS(1-U42/($H51/2)))))^(5/3)-U49*($H51/2*2*ACOS(1-U42/($H51/2)))^(2/3))</f>
        <v>#DIV/0!</v>
      </c>
      <c r="V50" s="43" t="e">
        <f t="shared" ref="V50" si="652">IF($H43=$AS$2,$H45^0.5/$H46*(V42*($H48+$H50*V42))^(5/3)-V49*($H48+2*(V42^2+$H50^2*V42^2)^0.5)^(2/3),$H45^0.5/$H46*($H51^2/8*(2*ACOS(1-V42/($H51/2))-SIN(2*ACOS(1-V42/($H51/2)))))^(5/3)-V49*($H51/2*2*ACOS(1-V42/($H51/2)))^(2/3))</f>
        <v>#DIV/0!</v>
      </c>
      <c r="W50" s="43" t="e">
        <f t="shared" ref="W50" si="653">IF($H43=$AS$2,$H45^0.5/$H46*(W42*($H48+$H50*W42))^(5/3)-W49*($H48+2*(W42^2+$H50^2*W42^2)^0.5)^(2/3),$H45^0.5/$H46*($H51^2/8*(2*ACOS(1-W42/($H51/2))-SIN(2*ACOS(1-W42/($H51/2)))))^(5/3)-W49*($H51/2*2*ACOS(1-W42/($H51/2)))^(2/3))</f>
        <v>#DIV/0!</v>
      </c>
      <c r="X50" s="43" t="e">
        <f t="shared" ref="X50" si="654">IF($H43=$AS$2,$H45^0.5/$H46*(X42*($H48+$H50*X42))^(5/3)-X49*($H48+2*(X42^2+$H50^2*X42^2)^0.5)^(2/3),$H45^0.5/$H46*($H51^2/8*(2*ACOS(1-X42/($H51/2))-SIN(2*ACOS(1-X42/($H51/2)))))^(5/3)-X49*($H51/2*2*ACOS(1-X42/($H51/2)))^(2/3))</f>
        <v>#DIV/0!</v>
      </c>
      <c r="Y50" s="43" t="e">
        <f t="shared" ref="Y50" si="655">IF($H43=$AS$2,$H45^0.5/$H46*(Y42*($H48+$H50*Y42))^(5/3)-Y49*($H48+2*(Y42^2+$H50^2*Y42^2)^0.5)^(2/3),$H45^0.5/$H46*($H51^2/8*(2*ACOS(1-Y42/($H51/2))-SIN(2*ACOS(1-Y42/($H51/2)))))^(5/3)-Y49*($H51/2*2*ACOS(1-Y42/($H51/2)))^(2/3))</f>
        <v>#DIV/0!</v>
      </c>
      <c r="Z50" s="43" t="e">
        <f t="shared" ref="Z50" si="656">IF($H43=$AS$2,$H45^0.5/$H46*(Z42*($H48+$H50*Z42))^(5/3)-Z49*($H48+2*(Z42^2+$H50^2*Z42^2)^0.5)^(2/3),$H45^0.5/$H46*($H51^2/8*(2*ACOS(1-Z42/($H51/2))-SIN(2*ACOS(1-Z42/($H51/2)))))^(5/3)-Z49*($H51/2*2*ACOS(1-Z42/($H51/2)))^(2/3))</f>
        <v>#DIV/0!</v>
      </c>
      <c r="AA50" s="43" t="e">
        <f t="shared" ref="AA50" si="657">IF($H43=$AS$2,$H45^0.5/$H46*(AA42*($H48+$H50*AA42))^(5/3)-AA49*($H48+2*(AA42^2+$H50^2*AA42^2)^0.5)^(2/3),$H45^0.5/$H46*($H51^2/8*(2*ACOS(1-AA42/($H51/2))-SIN(2*ACOS(1-AA42/($H51/2)))))^(5/3)-AA49*($H51/2*2*ACOS(1-AA42/($H51/2)))^(2/3))</f>
        <v>#DIV/0!</v>
      </c>
      <c r="AB50" s="43" t="e">
        <f t="shared" ref="AB50" si="658">IF($H43=$AS$2,$H45^0.5/$H46*(AB42*($H48+$H50*AB42))^(5/3)-AB49*($H48+2*(AB42^2+$H50^2*AB42^2)^0.5)^(2/3),$H45^0.5/$H46*($H51^2/8*(2*ACOS(1-AB42/($H51/2))-SIN(2*ACOS(1-AB42/($H51/2)))))^(5/3)-AB49*($H51/2*2*ACOS(1-AB42/($H51/2)))^(2/3))</f>
        <v>#DIV/0!</v>
      </c>
      <c r="AC50" s="43" t="e">
        <f t="shared" ref="AC50" si="659">IF($H43=$AS$2,$H45^0.5/$H46*(AC42*($H48+$H50*AC42))^(5/3)-AC49*($H48+2*(AC42^2+$H50^2*AC42^2)^0.5)^(2/3),$H45^0.5/$H46*($H51^2/8*(2*ACOS(1-AC42/($H51/2))-SIN(2*ACOS(1-AC42/($H51/2)))))^(5/3)-AC49*($H51/2*2*ACOS(1-AC42/($H51/2)))^(2/3))</f>
        <v>#DIV/0!</v>
      </c>
      <c r="AD50" s="43" t="e">
        <f t="shared" ref="AD50" si="660">IF($H43=$AS$2,$H45^0.5/$H46*(AD42*($H48+$H50*AD42))^(5/3)-AD49*($H48+2*(AD42^2+$H50^2*AD42^2)^0.5)^(2/3),$H45^0.5/$H46*($H51^2/8*(2*ACOS(1-AD42/($H51/2))-SIN(2*ACOS(1-AD42/($H51/2)))))^(5/3)-AD49*($H51/2*2*ACOS(1-AD42/($H51/2)))^(2/3))</f>
        <v>#DIV/0!</v>
      </c>
      <c r="AE50" s="43" t="e">
        <f t="shared" ref="AE50" si="661">IF($H43=$AS$2,$H45^0.5/$H46*(AE42*($H48+$H50*AE42))^(5/3)-AE49*($H48+2*(AE42^2+$H50^2*AE42^2)^0.5)^(2/3),$H45^0.5/$H46*($H51^2/8*(2*ACOS(1-AE42/($H51/2))-SIN(2*ACOS(1-AE42/($H51/2)))))^(5/3)-AE49*($H51/2*2*ACOS(1-AE42/($H51/2)))^(2/3))</f>
        <v>#DIV/0!</v>
      </c>
      <c r="AF50" s="43" t="e">
        <f t="shared" ref="AF50" si="662">IF($H43=$AS$2,$H45^0.5/$H46*(AF42*($H48+$H50*AF42))^(5/3)-AF49*($H48+2*(AF42^2+$H50^2*AF42^2)^0.5)^(2/3),$H45^0.5/$H46*($H51^2/8*(2*ACOS(1-AF42/($H51/2))-SIN(2*ACOS(1-AF42/($H51/2)))))^(5/3)-AF49*($H51/2*2*ACOS(1-AF42/($H51/2)))^(2/3))</f>
        <v>#DIV/0!</v>
      </c>
      <c r="AG50" s="43" t="e">
        <f t="shared" ref="AG50" si="663">IF($H43=$AS$2,$H45^0.5/$H46*(AG42*($H48+$H50*AG42))^(5/3)-AG49*($H48+2*(AG42^2+$H50^2*AG42^2)^0.5)^(2/3),$H45^0.5/$H46*($H51^2/8*(2*ACOS(1-AG42/($H51/2))-SIN(2*ACOS(1-AG42/($H51/2)))))^(5/3)-AG49*($H51/2*2*ACOS(1-AG42/($H51/2)))^(2/3))</f>
        <v>#DIV/0!</v>
      </c>
      <c r="AH50" s="43" t="e">
        <f t="shared" ref="AH50" si="664">IF($H43=$AS$2,$H45^0.5/$H46*(AH42*($H48+$H50*AH42))^(5/3)-AH49*($H48+2*(AH42^2+$H50^2*AH42^2)^0.5)^(2/3),$H45^0.5/$H46*($H51^2/8*(2*ACOS(1-AH42/($H51/2))-SIN(2*ACOS(1-AH42/($H51/2)))))^(5/3)-AH49*($H51/2*2*ACOS(1-AH42/($H51/2)))^(2/3))</f>
        <v>#DIV/0!</v>
      </c>
      <c r="AI50" s="43" t="e">
        <f t="shared" ref="AI50" si="665">IF($H43=$AS$2,$H45^0.5/$H46*(AI42*($H48+$H50*AI42))^(5/3)-AI49*($H48+2*(AI42^2+$H50^2*AI42^2)^0.5)^(2/3),$H45^0.5/$H46*($H51^2/8*(2*ACOS(1-AI42/($H51/2))-SIN(2*ACOS(1-AI42/($H51/2)))))^(5/3)-AI49*($H51/2*2*ACOS(1-AI42/($H51/2)))^(2/3))</f>
        <v>#DIV/0!</v>
      </c>
      <c r="AJ50" s="43" t="e">
        <f t="shared" ref="AJ50" si="666">IF($H43=$AS$2,$H45^0.5/$H46*(AJ42*($H48+$H50*AJ42))^(5/3)-AJ49*($H48+2*(AJ42^2+$H50^2*AJ42^2)^0.5)^(2/3),$H45^0.5/$H46*($H51^2/8*(2*ACOS(1-AJ42/($H51/2))-SIN(2*ACOS(1-AJ42/($H51/2)))))^(5/3)-AJ49*($H51/2*2*ACOS(1-AJ42/($H51/2)))^(2/3))</f>
        <v>#DIV/0!</v>
      </c>
      <c r="AK50" s="43" t="e">
        <f t="shared" ref="AK50" si="667">IF($H43=$AS$2,$H45^0.5/$H46*(AK42*($H48+$H50*AK42))^(5/3)-AK49*($H48+2*(AK42^2+$H50^2*AK42^2)^0.5)^(2/3),$H45^0.5/$H46*($H51^2/8*(2*ACOS(1-AK42/($H51/2))-SIN(2*ACOS(1-AK42/($H51/2)))))^(5/3)-AK49*($H51/2*2*ACOS(1-AK42/($H51/2)))^(2/3))</f>
        <v>#DIV/0!</v>
      </c>
      <c r="AL50" s="43" t="e">
        <f t="shared" ref="AL50" si="668">IF($H43=$AS$2,$H45^0.5/$H46*(AL42*($H48+$H50*AL42))^(5/3)-AL49*($H48+2*(AL42^2+$H50^2*AL42^2)^0.5)^(2/3),$H45^0.5/$H46*($H51^2/8*(2*ACOS(1-AL42/($H51/2))-SIN(2*ACOS(1-AL42/($H51/2)))))^(5/3)-AL49*($H51/2*2*ACOS(1-AL42/($H51/2)))^(2/3))</f>
        <v>#DIV/0!</v>
      </c>
      <c r="AM50" s="43" t="e">
        <f t="shared" ref="AM50" si="669">IF($H43=$AS$2,$H45^0.5/$H46*(AM42*($H48+$H50*AM42))^(5/3)-AM49*($H48+2*(AM42^2+$H50^2*AM42^2)^0.5)^(2/3),$H45^0.5/$H46*($H51^2/8*(2*ACOS(1-AM42/($H51/2))-SIN(2*ACOS(1-AM42/($H51/2)))))^(5/3)-AM49*($H51/2*2*ACOS(1-AM42/($H51/2)))^(2/3))</f>
        <v>#DIV/0!</v>
      </c>
      <c r="AN50" s="43" t="e">
        <f t="shared" ref="AN50" si="670">IF($H43=$AS$2,$H45^0.5/$H46*(AN42*($H48+$H50*AN42))^(5/3)-AN49*($H48+2*(AN42^2+$H50^2*AN42^2)^0.5)^(2/3),$H45^0.5/$H46*($H51^2/8*(2*ACOS(1-AN42/($H51/2))-SIN(2*ACOS(1-AN42/($H51/2)))))^(5/3)-AN49*($H51/2*2*ACOS(1-AN42/($H51/2)))^(2/3))</f>
        <v>#DIV/0!</v>
      </c>
    </row>
    <row r="51" spans="1:45" ht="14.25" customHeight="1" x14ac:dyDescent="0.15">
      <c r="A51" s="51"/>
      <c r="B51" s="51"/>
      <c r="C51" s="15" t="s">
        <v>8</v>
      </c>
      <c r="D51" s="16">
        <f>SUM(D50,D46)</f>
        <v>0</v>
      </c>
      <c r="E51" s="13">
        <f>SUM(E50,E46)</f>
        <v>0</v>
      </c>
      <c r="F51" s="17">
        <f>IF(E51=0,0,ROUND(F46*E46/E51+F50*E50/E51,2))</f>
        <v>0</v>
      </c>
      <c r="G51" s="28" t="s">
        <v>22</v>
      </c>
      <c r="H51" s="33"/>
      <c r="I51" s="67"/>
      <c r="J51" s="60"/>
      <c r="K51" s="54"/>
      <c r="L51" s="67"/>
      <c r="M51" s="74"/>
      <c r="N51" s="58"/>
      <c r="O51" s="67"/>
      <c r="P51" s="60"/>
      <c r="Q51" s="54"/>
      <c r="R51" s="57"/>
      <c r="T51" s="46" t="s">
        <v>50</v>
      </c>
      <c r="U51" s="47" t="e">
        <f>IF($H43=$AS$2,5/3*$H45^0.5/$H46*(U42*($H48+$H50*U42))^(2/3)*($H48+2*$H50*U42)-2/3*U49*($H48+2*(U42^2+$H50^2*U42^2)^0.5)^(-1/3)*(U42^2+$H50^2*U42^2)^(-1/2)*2*U42*(1+$H50^2),5/3*$H45^0.5/$H46*($H51^2/8*(2*ACOS(1-U42/($H51/2))-SIN(2*ACOS(1-U42/($H51/2)))))^(2/3)*($H51^2/8*(1-COS(2*ACOS(1-U42/($H51/2)))))-2/3*U49*($H51/2*2*ACOS(1-U42/($H51/2)))^(-1/3)*$H51/2)</f>
        <v>#DIV/0!</v>
      </c>
      <c r="V51" s="47" t="e">
        <f t="shared" ref="V51" si="671">IF($H43=$AS$2,5/3*$H45^0.5/$H46*(V42*($H48+$H50*V42))^(2/3)*($H48+2*$H50*V42)-2/3*V49*($H48+2*(V42^2+$H50^2*V42^2)^0.5)^(-1/3)*(V42^2+$H50^2*V42^2)^(-1/2)*2*V42*(1+$H50^2),5/3*$H45^0.5/$H46*($H51^2/8*(2*ACOS(1-V42/($H51/2))-SIN(2*ACOS(1-V42/($H51/2)))))^(2/3)*($H51^2/8*(1-COS(2*ACOS(1-V42/($H51/2)))))-2/3*V49*($H51/2*2*ACOS(1-V42/($H51/2)))^(-1/3)*$H51/2)</f>
        <v>#DIV/0!</v>
      </c>
      <c r="W51" s="47" t="e">
        <f t="shared" ref="W51" si="672">IF($H43=$AS$2,5/3*$H45^0.5/$H46*(W42*($H48+$H50*W42))^(2/3)*($H48+2*$H50*W42)-2/3*W49*($H48+2*(W42^2+$H50^2*W42^2)^0.5)^(-1/3)*(W42^2+$H50^2*W42^2)^(-1/2)*2*W42*(1+$H50^2),5/3*$H45^0.5/$H46*($H51^2/8*(2*ACOS(1-W42/($H51/2))-SIN(2*ACOS(1-W42/($H51/2)))))^(2/3)*($H51^2/8*(1-COS(2*ACOS(1-W42/($H51/2)))))-2/3*W49*($H51/2*2*ACOS(1-W42/($H51/2)))^(-1/3)*$H51/2)</f>
        <v>#DIV/0!</v>
      </c>
      <c r="X51" s="47" t="e">
        <f t="shared" ref="X51" si="673">IF($H43=$AS$2,5/3*$H45^0.5/$H46*(X42*($H48+$H50*X42))^(2/3)*($H48+2*$H50*X42)-2/3*X49*($H48+2*(X42^2+$H50^2*X42^2)^0.5)^(-1/3)*(X42^2+$H50^2*X42^2)^(-1/2)*2*X42*(1+$H50^2),5/3*$H45^0.5/$H46*($H51^2/8*(2*ACOS(1-X42/($H51/2))-SIN(2*ACOS(1-X42/($H51/2)))))^(2/3)*($H51^2/8*(1-COS(2*ACOS(1-X42/($H51/2)))))-2/3*X49*($H51/2*2*ACOS(1-X42/($H51/2)))^(-1/3)*$H51/2)</f>
        <v>#DIV/0!</v>
      </c>
      <c r="Y51" s="47" t="e">
        <f t="shared" ref="Y51" si="674">IF($H43=$AS$2,5/3*$H45^0.5/$H46*(Y42*($H48+$H50*Y42))^(2/3)*($H48+2*$H50*Y42)-2/3*Y49*($H48+2*(Y42^2+$H50^2*Y42^2)^0.5)^(-1/3)*(Y42^2+$H50^2*Y42^2)^(-1/2)*2*Y42*(1+$H50^2),5/3*$H45^0.5/$H46*($H51^2/8*(2*ACOS(1-Y42/($H51/2))-SIN(2*ACOS(1-Y42/($H51/2)))))^(2/3)*($H51^2/8*(1-COS(2*ACOS(1-Y42/($H51/2)))))-2/3*Y49*($H51/2*2*ACOS(1-Y42/($H51/2)))^(-1/3)*$H51/2)</f>
        <v>#DIV/0!</v>
      </c>
      <c r="Z51" s="47" t="e">
        <f t="shared" ref="Z51" si="675">IF($H43=$AS$2,5/3*$H45^0.5/$H46*(Z42*($H48+$H50*Z42))^(2/3)*($H48+2*$H50*Z42)-2/3*Z49*($H48+2*(Z42^2+$H50^2*Z42^2)^0.5)^(-1/3)*(Z42^2+$H50^2*Z42^2)^(-1/2)*2*Z42*(1+$H50^2),5/3*$H45^0.5/$H46*($H51^2/8*(2*ACOS(1-Z42/($H51/2))-SIN(2*ACOS(1-Z42/($H51/2)))))^(2/3)*($H51^2/8*(1-COS(2*ACOS(1-Z42/($H51/2)))))-2/3*Z49*($H51/2*2*ACOS(1-Z42/($H51/2)))^(-1/3)*$H51/2)</f>
        <v>#DIV/0!</v>
      </c>
      <c r="AA51" s="47" t="e">
        <f t="shared" ref="AA51" si="676">IF($H43=$AS$2,5/3*$H45^0.5/$H46*(AA42*($H48+$H50*AA42))^(2/3)*($H48+2*$H50*AA42)-2/3*AA49*($H48+2*(AA42^2+$H50^2*AA42^2)^0.5)^(-1/3)*(AA42^2+$H50^2*AA42^2)^(-1/2)*2*AA42*(1+$H50^2),5/3*$H45^0.5/$H46*($H51^2/8*(2*ACOS(1-AA42/($H51/2))-SIN(2*ACOS(1-AA42/($H51/2)))))^(2/3)*($H51^2/8*(1-COS(2*ACOS(1-AA42/($H51/2)))))-2/3*AA49*($H51/2*2*ACOS(1-AA42/($H51/2)))^(-1/3)*$H51/2)</f>
        <v>#DIV/0!</v>
      </c>
      <c r="AB51" s="47" t="e">
        <f t="shared" ref="AB51" si="677">IF($H43=$AS$2,5/3*$H45^0.5/$H46*(AB42*($H48+$H50*AB42))^(2/3)*($H48+2*$H50*AB42)-2/3*AB49*($H48+2*(AB42^2+$H50^2*AB42^2)^0.5)^(-1/3)*(AB42^2+$H50^2*AB42^2)^(-1/2)*2*AB42*(1+$H50^2),5/3*$H45^0.5/$H46*($H51^2/8*(2*ACOS(1-AB42/($H51/2))-SIN(2*ACOS(1-AB42/($H51/2)))))^(2/3)*($H51^2/8*(1-COS(2*ACOS(1-AB42/($H51/2)))))-2/3*AB49*($H51/2*2*ACOS(1-AB42/($H51/2)))^(-1/3)*$H51/2)</f>
        <v>#DIV/0!</v>
      </c>
      <c r="AC51" s="47" t="e">
        <f t="shared" ref="AC51" si="678">IF($H43=$AS$2,5/3*$H45^0.5/$H46*(AC42*($H48+$H50*AC42))^(2/3)*($H48+2*$H50*AC42)-2/3*AC49*($H48+2*(AC42^2+$H50^2*AC42^2)^0.5)^(-1/3)*(AC42^2+$H50^2*AC42^2)^(-1/2)*2*AC42*(1+$H50^2),5/3*$H45^0.5/$H46*($H51^2/8*(2*ACOS(1-AC42/($H51/2))-SIN(2*ACOS(1-AC42/($H51/2)))))^(2/3)*($H51^2/8*(1-COS(2*ACOS(1-AC42/($H51/2)))))-2/3*AC49*($H51/2*2*ACOS(1-AC42/($H51/2)))^(-1/3)*$H51/2)</f>
        <v>#DIV/0!</v>
      </c>
      <c r="AD51" s="47" t="e">
        <f t="shared" ref="AD51" si="679">IF($H43=$AS$2,5/3*$H45^0.5/$H46*(AD42*($H48+$H50*AD42))^(2/3)*($H48+2*$H50*AD42)-2/3*AD49*($H48+2*(AD42^2+$H50^2*AD42^2)^0.5)^(-1/3)*(AD42^2+$H50^2*AD42^2)^(-1/2)*2*AD42*(1+$H50^2),5/3*$H45^0.5/$H46*($H51^2/8*(2*ACOS(1-AD42/($H51/2))-SIN(2*ACOS(1-AD42/($H51/2)))))^(2/3)*($H51^2/8*(1-COS(2*ACOS(1-AD42/($H51/2)))))-2/3*AD49*($H51/2*2*ACOS(1-AD42/($H51/2)))^(-1/3)*$H51/2)</f>
        <v>#DIV/0!</v>
      </c>
      <c r="AE51" s="47" t="e">
        <f t="shared" ref="AE51" si="680">IF($H43=$AS$2,5/3*$H45^0.5/$H46*(AE42*($H48+$H50*AE42))^(2/3)*($H48+2*$H50*AE42)-2/3*AE49*($H48+2*(AE42^2+$H50^2*AE42^2)^0.5)^(-1/3)*(AE42^2+$H50^2*AE42^2)^(-1/2)*2*AE42*(1+$H50^2),5/3*$H45^0.5/$H46*($H51^2/8*(2*ACOS(1-AE42/($H51/2))-SIN(2*ACOS(1-AE42/($H51/2)))))^(2/3)*($H51^2/8*(1-COS(2*ACOS(1-AE42/($H51/2)))))-2/3*AE49*($H51/2*2*ACOS(1-AE42/($H51/2)))^(-1/3)*$H51/2)</f>
        <v>#DIV/0!</v>
      </c>
      <c r="AF51" s="47" t="e">
        <f t="shared" ref="AF51" si="681">IF($H43=$AS$2,5/3*$H45^0.5/$H46*(AF42*($H48+$H50*AF42))^(2/3)*($H48+2*$H50*AF42)-2/3*AF49*($H48+2*(AF42^2+$H50^2*AF42^2)^0.5)^(-1/3)*(AF42^2+$H50^2*AF42^2)^(-1/2)*2*AF42*(1+$H50^2),5/3*$H45^0.5/$H46*($H51^2/8*(2*ACOS(1-AF42/($H51/2))-SIN(2*ACOS(1-AF42/($H51/2)))))^(2/3)*($H51^2/8*(1-COS(2*ACOS(1-AF42/($H51/2)))))-2/3*AF49*($H51/2*2*ACOS(1-AF42/($H51/2)))^(-1/3)*$H51/2)</f>
        <v>#DIV/0!</v>
      </c>
      <c r="AG51" s="47" t="e">
        <f t="shared" ref="AG51" si="682">IF($H43=$AS$2,5/3*$H45^0.5/$H46*(AG42*($H48+$H50*AG42))^(2/3)*($H48+2*$H50*AG42)-2/3*AG49*($H48+2*(AG42^2+$H50^2*AG42^2)^0.5)^(-1/3)*(AG42^2+$H50^2*AG42^2)^(-1/2)*2*AG42*(1+$H50^2),5/3*$H45^0.5/$H46*($H51^2/8*(2*ACOS(1-AG42/($H51/2))-SIN(2*ACOS(1-AG42/($H51/2)))))^(2/3)*($H51^2/8*(1-COS(2*ACOS(1-AG42/($H51/2)))))-2/3*AG49*($H51/2*2*ACOS(1-AG42/($H51/2)))^(-1/3)*$H51/2)</f>
        <v>#DIV/0!</v>
      </c>
      <c r="AH51" s="47" t="e">
        <f t="shared" ref="AH51" si="683">IF($H43=$AS$2,5/3*$H45^0.5/$H46*(AH42*($H48+$H50*AH42))^(2/3)*($H48+2*$H50*AH42)-2/3*AH49*($H48+2*(AH42^2+$H50^2*AH42^2)^0.5)^(-1/3)*(AH42^2+$H50^2*AH42^2)^(-1/2)*2*AH42*(1+$H50^2),5/3*$H45^0.5/$H46*($H51^2/8*(2*ACOS(1-AH42/($H51/2))-SIN(2*ACOS(1-AH42/($H51/2)))))^(2/3)*($H51^2/8*(1-COS(2*ACOS(1-AH42/($H51/2)))))-2/3*AH49*($H51/2*2*ACOS(1-AH42/($H51/2)))^(-1/3)*$H51/2)</f>
        <v>#DIV/0!</v>
      </c>
      <c r="AI51" s="47" t="e">
        <f t="shared" ref="AI51" si="684">IF($H43=$AS$2,5/3*$H45^0.5/$H46*(AI42*($H48+$H50*AI42))^(2/3)*($H48+2*$H50*AI42)-2/3*AI49*($H48+2*(AI42^2+$H50^2*AI42^2)^0.5)^(-1/3)*(AI42^2+$H50^2*AI42^2)^(-1/2)*2*AI42*(1+$H50^2),5/3*$H45^0.5/$H46*($H51^2/8*(2*ACOS(1-AI42/($H51/2))-SIN(2*ACOS(1-AI42/($H51/2)))))^(2/3)*($H51^2/8*(1-COS(2*ACOS(1-AI42/($H51/2)))))-2/3*AI49*($H51/2*2*ACOS(1-AI42/($H51/2)))^(-1/3)*$H51/2)</f>
        <v>#DIV/0!</v>
      </c>
      <c r="AJ51" s="47" t="e">
        <f t="shared" ref="AJ51" si="685">IF($H43=$AS$2,5/3*$H45^0.5/$H46*(AJ42*($H48+$H50*AJ42))^(2/3)*($H48+2*$H50*AJ42)-2/3*AJ49*($H48+2*(AJ42^2+$H50^2*AJ42^2)^0.5)^(-1/3)*(AJ42^2+$H50^2*AJ42^2)^(-1/2)*2*AJ42*(1+$H50^2),5/3*$H45^0.5/$H46*($H51^2/8*(2*ACOS(1-AJ42/($H51/2))-SIN(2*ACOS(1-AJ42/($H51/2)))))^(2/3)*($H51^2/8*(1-COS(2*ACOS(1-AJ42/($H51/2)))))-2/3*AJ49*($H51/2*2*ACOS(1-AJ42/($H51/2)))^(-1/3)*$H51/2)</f>
        <v>#DIV/0!</v>
      </c>
      <c r="AK51" s="47" t="e">
        <f t="shared" ref="AK51" si="686">IF($H43=$AS$2,5/3*$H45^0.5/$H46*(AK42*($H48+$H50*AK42))^(2/3)*($H48+2*$H50*AK42)-2/3*AK49*($H48+2*(AK42^2+$H50^2*AK42^2)^0.5)^(-1/3)*(AK42^2+$H50^2*AK42^2)^(-1/2)*2*AK42*(1+$H50^2),5/3*$H45^0.5/$H46*($H51^2/8*(2*ACOS(1-AK42/($H51/2))-SIN(2*ACOS(1-AK42/($H51/2)))))^(2/3)*($H51^2/8*(1-COS(2*ACOS(1-AK42/($H51/2)))))-2/3*AK49*($H51/2*2*ACOS(1-AK42/($H51/2)))^(-1/3)*$H51/2)</f>
        <v>#DIV/0!</v>
      </c>
      <c r="AL51" s="47" t="e">
        <f t="shared" ref="AL51" si="687">IF($H43=$AS$2,5/3*$H45^0.5/$H46*(AL42*($H48+$H50*AL42))^(2/3)*($H48+2*$H50*AL42)-2/3*AL49*($H48+2*(AL42^2+$H50^2*AL42^2)^0.5)^(-1/3)*(AL42^2+$H50^2*AL42^2)^(-1/2)*2*AL42*(1+$H50^2),5/3*$H45^0.5/$H46*($H51^2/8*(2*ACOS(1-AL42/($H51/2))-SIN(2*ACOS(1-AL42/($H51/2)))))^(2/3)*($H51^2/8*(1-COS(2*ACOS(1-AL42/($H51/2)))))-2/3*AL49*($H51/2*2*ACOS(1-AL42/($H51/2)))^(-1/3)*$H51/2)</f>
        <v>#DIV/0!</v>
      </c>
      <c r="AM51" s="47" t="e">
        <f t="shared" ref="AM51" si="688">IF($H43=$AS$2,5/3*$H45^0.5/$H46*(AM42*($H48+$H50*AM42))^(2/3)*($H48+2*$H50*AM42)-2/3*AM49*($H48+2*(AM42^2+$H50^2*AM42^2)^0.5)^(-1/3)*(AM42^2+$H50^2*AM42^2)^(-1/2)*2*AM42*(1+$H50^2),5/3*$H45^0.5/$H46*($H51^2/8*(2*ACOS(1-AM42/($H51/2))-SIN(2*ACOS(1-AM42/($H51/2)))))^(2/3)*($H51^2/8*(1-COS(2*ACOS(1-AM42/($H51/2)))))-2/3*AM49*($H51/2*2*ACOS(1-AM42/($H51/2)))^(-1/3)*$H51/2)</f>
        <v>#DIV/0!</v>
      </c>
      <c r="AN51" s="47" t="e">
        <f t="shared" ref="AN51" si="689">IF($H43=$AS$2,5/3*$H45^0.5/$H46*(AN42*($H48+$H50*AN42))^(2/3)*($H48+2*$H50*AN42)-2/3*AN49*($H48+2*(AN42^2+$H50^2*AN42^2)^0.5)^(-1/3)*(AN42^2+$H50^2*AN42^2)^(-1/2)*2*AN42*(1+$H50^2),5/3*$H45^0.5/$H46*($H51^2/8*(2*ACOS(1-AN42/($H51/2))-SIN(2*ACOS(1-AN42/($H51/2)))))^(2/3)*($H51^2/8*(1-COS(2*ACOS(1-AN42/($H51/2)))))-2/3*AN49*($H51/2*2*ACOS(1-AN42/($H51/2)))^(-1/3)*$H51/2)</f>
        <v>#DIV/0!</v>
      </c>
    </row>
    <row r="52" spans="1:45" ht="14.25" customHeight="1" x14ac:dyDescent="0.15">
      <c r="A52" s="49"/>
      <c r="B52" s="49"/>
      <c r="C52" s="5"/>
      <c r="D52" s="7"/>
      <c r="E52" s="11">
        <f>ROUND(D52/10000,3)</f>
        <v>0</v>
      </c>
      <c r="F52" s="3"/>
      <c r="G52" s="25" t="s">
        <v>1</v>
      </c>
      <c r="H52" s="29"/>
      <c r="I52" s="61" t="s">
        <v>23</v>
      </c>
      <c r="J52" s="73">
        <f>IF($H53=AS$2,ROUND(H59*0.8,4),ROUND(H61*0.8,4))</f>
        <v>0</v>
      </c>
      <c r="K52" s="52" t="e">
        <f>ROUND(J56*J60,4)</f>
        <v>#DIV/0!</v>
      </c>
      <c r="L52" s="61" t="s">
        <v>31</v>
      </c>
      <c r="M52" s="63" t="e">
        <f>IF(U57=U59,U52,IF(V57=V59,V52,IF(W57=W59,W52,IF(X57=X59,X52,IF(Y57=Y59,Y52,IF(Z57=Z59,Z52,IF(AA57=AA59,AA52,IF(AB57=AB59,AB52,IF(AC57=AC59,AC52,IF(AD57=AD59,AD52,IF(AE57=AE59,AE52,IF(AF57=AF59,AF52,IF(AG57=AG59,AG52,IF(AH57=AH59,AH52,IF(AI57=AI59,AI52,IF(AJ57=AJ59,AJ52,IF(AK57=AK59,AK52,IF(AL57=AL59,AL52,IF(AM57=AM59,AM52,IF(AN57=AN59,AN52,AN52))))))))))))))))))))</f>
        <v>#DIV/0!</v>
      </c>
      <c r="N52" s="58" t="e">
        <f>ROUND(M56*M60,4)</f>
        <v>#DIV/0!</v>
      </c>
      <c r="O52" s="61" t="s">
        <v>99</v>
      </c>
      <c r="P52" s="63" t="e">
        <f>M60</f>
        <v>#DIV/0!</v>
      </c>
      <c r="Q52" s="52" t="e">
        <f>ROUND($F61*$P60*$E61/360,4)</f>
        <v>#DIV/0!</v>
      </c>
      <c r="R52" s="55" t="e">
        <f>IF(AND(K52&gt;Q52,N52=Q52),"ＯＫ","ＮＧ")</f>
        <v>#DIV/0!</v>
      </c>
      <c r="T52" s="40" t="s">
        <v>41</v>
      </c>
      <c r="U52" s="41">
        <f>J52</f>
        <v>0</v>
      </c>
      <c r="V52" s="41" t="e">
        <f>IF($H53=$AS$2,ROUND(U52-U60/U61,5),ROUND($H61/2-$H61/2*COS((2*ACOS(1-U52/($H61/2))-U60/U61)/2),5))</f>
        <v>#DIV/0!</v>
      </c>
      <c r="W52" s="41" t="e">
        <f t="shared" ref="W52" si="690">IF($H53=$AS$2,ROUND(V52-V60/V61,5),ROUND($H61/2-$H61/2*COS((2*ACOS(1-V52/($H61/2))-V60/V61)/2),5))</f>
        <v>#DIV/0!</v>
      </c>
      <c r="X52" s="41" t="e">
        <f t="shared" ref="X52" si="691">IF($H53=$AS$2,ROUND(W52-W60/W61,5),ROUND($H61/2-$H61/2*COS((2*ACOS(1-W52/($H61/2))-W60/W61)/2),5))</f>
        <v>#DIV/0!</v>
      </c>
      <c r="Y52" s="41" t="e">
        <f t="shared" ref="Y52" si="692">IF($H53=$AS$2,ROUND(X52-X60/X61,5),ROUND($H61/2-$H61/2*COS((2*ACOS(1-X52/($H61/2))-X60/X61)/2),5))</f>
        <v>#DIV/0!</v>
      </c>
      <c r="Z52" s="41" t="e">
        <f t="shared" ref="Z52" si="693">IF($H53=$AS$2,ROUND(Y52-Y60/Y61,5),ROUND($H61/2-$H61/2*COS((2*ACOS(1-Y52/($H61/2))-Y60/Y61)/2),5))</f>
        <v>#DIV/0!</v>
      </c>
      <c r="AA52" s="41" t="e">
        <f t="shared" ref="AA52" si="694">IF($H53=$AS$2,ROUND(Z52-Z60/Z61,5),ROUND($H61/2-$H61/2*COS((2*ACOS(1-Z52/($H61/2))-Z60/Z61)/2),5))</f>
        <v>#DIV/0!</v>
      </c>
      <c r="AB52" s="41" t="e">
        <f t="shared" ref="AB52" si="695">IF($H53=$AS$2,ROUND(AA52-AA60/AA61,5),ROUND($H61/2-$H61/2*COS((2*ACOS(1-AA52/($H61/2))-AA60/AA61)/2),5))</f>
        <v>#DIV/0!</v>
      </c>
      <c r="AC52" s="41" t="e">
        <f t="shared" ref="AC52" si="696">IF($H53=$AS$2,ROUND(AB52-AB60/AB61,5),ROUND($H61/2-$H61/2*COS((2*ACOS(1-AB52/($H61/2))-AB60/AB61)/2),5))</f>
        <v>#DIV/0!</v>
      </c>
      <c r="AD52" s="41" t="e">
        <f t="shared" ref="AD52" si="697">IF($H53=$AS$2,ROUND(AC52-AC60/AC61,5),ROUND($H61/2-$H61/2*COS((2*ACOS(1-AC52/($H61/2))-AC60/AC61)/2),5))</f>
        <v>#DIV/0!</v>
      </c>
      <c r="AE52" s="41" t="e">
        <f t="shared" ref="AE52" si="698">IF($H53=$AS$2,ROUND(AD52-AD60/AD61,5),ROUND($H61/2-$H61/2*COS((2*ACOS(1-AD52/($H61/2))-AD60/AD61)/2),5))</f>
        <v>#DIV/0!</v>
      </c>
      <c r="AF52" s="41" t="e">
        <f t="shared" ref="AF52" si="699">IF($H53=$AS$2,ROUND(AE52-AE60/AE61,5),ROUND($H61/2-$H61/2*COS((2*ACOS(1-AE52/($H61/2))-AE60/AE61)/2),5))</f>
        <v>#DIV/0!</v>
      </c>
      <c r="AG52" s="41" t="e">
        <f t="shared" ref="AG52" si="700">IF($H53=$AS$2,ROUND(AF52-AF60/AF61,5),ROUND($H61/2-$H61/2*COS((2*ACOS(1-AF52/($H61/2))-AF60/AF61)/2),5))</f>
        <v>#DIV/0!</v>
      </c>
      <c r="AH52" s="41" t="e">
        <f t="shared" ref="AH52" si="701">IF($H53=$AS$2,ROUND(AG52-AG60/AG61,5),ROUND($H61/2-$H61/2*COS((2*ACOS(1-AG52/($H61/2))-AG60/AG61)/2),5))</f>
        <v>#DIV/0!</v>
      </c>
      <c r="AI52" s="41" t="e">
        <f t="shared" ref="AI52" si="702">IF($H53=$AS$2,ROUND(AH52-AH60/AH61,5),ROUND($H61/2-$H61/2*COS((2*ACOS(1-AH52/($H61/2))-AH60/AH61)/2),5))</f>
        <v>#DIV/0!</v>
      </c>
      <c r="AJ52" s="41" t="e">
        <f t="shared" ref="AJ52" si="703">IF($H53=$AS$2,ROUND(AI52-AI60/AI61,5),ROUND($H61/2-$H61/2*COS((2*ACOS(1-AI52/($H61/2))-AI60/AI61)/2),5))</f>
        <v>#DIV/0!</v>
      </c>
      <c r="AK52" s="41" t="e">
        <f t="shared" ref="AK52" si="704">IF($H53=$AS$2,ROUND(AJ52-AJ60/AJ61,5),ROUND($H61/2-$H61/2*COS((2*ACOS(1-AJ52/($H61/2))-AJ60/AJ61)/2),5))</f>
        <v>#DIV/0!</v>
      </c>
      <c r="AL52" s="41" t="e">
        <f t="shared" ref="AL52" si="705">IF($H53=$AS$2,ROUND(AK52-AK60/AK61,5),ROUND($H61/2-$H61/2*COS((2*ACOS(1-AK52/($H61/2))-AK60/AK61)/2),5))</f>
        <v>#DIV/0!</v>
      </c>
      <c r="AM52" s="41" t="e">
        <f t="shared" ref="AM52" si="706">IF($H53=$AS$2,ROUND(AL52-AL60/AL61,5),ROUND($H61/2-$H61/2*COS((2*ACOS(1-AL52/($H61/2))-AL60/AL61)/2),5))</f>
        <v>#DIV/0!</v>
      </c>
      <c r="AN52" s="41" t="e">
        <f t="shared" ref="AN52" si="707">IF($H53=$AS$2,ROUND(AM52-AM60/AM61,5),ROUND($H61/2-$H61/2*COS((2*ACOS(1-AM52/($H61/2))-AM60/AM61)/2),5))</f>
        <v>#DIV/0!</v>
      </c>
      <c r="AS52" t="s">
        <v>11</v>
      </c>
    </row>
    <row r="53" spans="1:45" ht="14.25" customHeight="1" x14ac:dyDescent="0.15">
      <c r="A53" s="50"/>
      <c r="B53" s="50"/>
      <c r="C53" s="6"/>
      <c r="D53" s="8"/>
      <c r="E53" s="12">
        <f>ROUND(D53/10000,3)</f>
        <v>0</v>
      </c>
      <c r="F53" s="4"/>
      <c r="G53" s="26" t="s">
        <v>17</v>
      </c>
      <c r="H53" s="30"/>
      <c r="I53" s="62"/>
      <c r="J53" s="59"/>
      <c r="K53" s="53"/>
      <c r="L53" s="62"/>
      <c r="M53" s="64"/>
      <c r="N53" s="58"/>
      <c r="O53" s="62"/>
      <c r="P53" s="64"/>
      <c r="Q53" s="53"/>
      <c r="R53" s="56"/>
      <c r="T53" s="42" t="s">
        <v>42</v>
      </c>
      <c r="U53" s="43" t="e">
        <f>IF($H53=$AS$2,ROUND($H58+2*(U52^2+$H60^2*U52^2)^0.5,5),ROUND($H61/2*2*ACOS(1-U52/($H61/2)),5))</f>
        <v>#DIV/0!</v>
      </c>
      <c r="V53" s="43" t="e">
        <f t="shared" ref="V53" si="708">IF($H53=$AS$2,ROUND($H58+2*(V52^2+$H60^2*V52^2)^0.5,5),ROUND($H61/2*2*ACOS(1-V52/($H61/2)),5))</f>
        <v>#DIV/0!</v>
      </c>
      <c r="W53" s="43" t="e">
        <f t="shared" ref="W53" si="709">IF($H53=$AS$2,ROUND($H58+2*(W52^2+$H60^2*W52^2)^0.5,5),ROUND($H61/2*2*ACOS(1-W52/($H61/2)),5))</f>
        <v>#DIV/0!</v>
      </c>
      <c r="X53" s="43" t="e">
        <f t="shared" ref="X53" si="710">IF($H53=$AS$2,ROUND($H58+2*(X52^2+$H60^2*X52^2)^0.5,5),ROUND($H61/2*2*ACOS(1-X52/($H61/2)),5))</f>
        <v>#DIV/0!</v>
      </c>
      <c r="Y53" s="43" t="e">
        <f t="shared" ref="Y53" si="711">IF($H53=$AS$2,ROUND($H58+2*(Y52^2+$H60^2*Y52^2)^0.5,5),ROUND($H61/2*2*ACOS(1-Y52/($H61/2)),5))</f>
        <v>#DIV/0!</v>
      </c>
      <c r="Z53" s="43" t="e">
        <f t="shared" ref="Z53" si="712">IF($H53=$AS$2,ROUND($H58+2*(Z52^2+$H60^2*Z52^2)^0.5,5),ROUND($H61/2*2*ACOS(1-Z52/($H61/2)),5))</f>
        <v>#DIV/0!</v>
      </c>
      <c r="AA53" s="43" t="e">
        <f t="shared" ref="AA53" si="713">IF($H53=$AS$2,ROUND($H58+2*(AA52^2+$H60^2*AA52^2)^0.5,5),ROUND($H61/2*2*ACOS(1-AA52/($H61/2)),5))</f>
        <v>#DIV/0!</v>
      </c>
      <c r="AB53" s="43" t="e">
        <f t="shared" ref="AB53" si="714">IF($H53=$AS$2,ROUND($H58+2*(AB52^2+$H60^2*AB52^2)^0.5,5),ROUND($H61/2*2*ACOS(1-AB52/($H61/2)),5))</f>
        <v>#DIV/0!</v>
      </c>
      <c r="AC53" s="43" t="e">
        <f t="shared" ref="AC53" si="715">IF($H53=$AS$2,ROUND($H58+2*(AC52^2+$H60^2*AC52^2)^0.5,5),ROUND($H61/2*2*ACOS(1-AC52/($H61/2)),5))</f>
        <v>#DIV/0!</v>
      </c>
      <c r="AD53" s="43" t="e">
        <f t="shared" ref="AD53" si="716">IF($H53=$AS$2,ROUND($H58+2*(AD52^2+$H60^2*AD52^2)^0.5,5),ROUND($H61/2*2*ACOS(1-AD52/($H61/2)),5))</f>
        <v>#DIV/0!</v>
      </c>
      <c r="AE53" s="43" t="e">
        <f t="shared" ref="AE53" si="717">IF($H53=$AS$2,ROUND($H58+2*(AE52^2+$H60^2*AE52^2)^0.5,5),ROUND($H61/2*2*ACOS(1-AE52/($H61/2)),5))</f>
        <v>#DIV/0!</v>
      </c>
      <c r="AF53" s="43" t="e">
        <f t="shared" ref="AF53" si="718">IF($H53=$AS$2,ROUND($H58+2*(AF52^2+$H60^2*AF52^2)^0.5,5),ROUND($H61/2*2*ACOS(1-AF52/($H61/2)),5))</f>
        <v>#DIV/0!</v>
      </c>
      <c r="AG53" s="43" t="e">
        <f t="shared" ref="AG53" si="719">IF($H53=$AS$2,ROUND($H58+2*(AG52^2+$H60^2*AG52^2)^0.5,5),ROUND($H61/2*2*ACOS(1-AG52/($H61/2)),5))</f>
        <v>#DIV/0!</v>
      </c>
      <c r="AH53" s="43" t="e">
        <f t="shared" ref="AH53" si="720">IF($H53=$AS$2,ROUND($H58+2*(AH52^2+$H60^2*AH52^2)^0.5,5),ROUND($H61/2*2*ACOS(1-AH52/($H61/2)),5))</f>
        <v>#DIV/0!</v>
      </c>
      <c r="AI53" s="43" t="e">
        <f t="shared" ref="AI53" si="721">IF($H53=$AS$2,ROUND($H58+2*(AI52^2+$H60^2*AI52^2)^0.5,5),ROUND($H61/2*2*ACOS(1-AI52/($H61/2)),5))</f>
        <v>#DIV/0!</v>
      </c>
      <c r="AJ53" s="43" t="e">
        <f t="shared" ref="AJ53" si="722">IF($H53=$AS$2,ROUND($H58+2*(AJ52^2+$H60^2*AJ52^2)^0.5,5),ROUND($H61/2*2*ACOS(1-AJ52/($H61/2)),5))</f>
        <v>#DIV/0!</v>
      </c>
      <c r="AK53" s="43" t="e">
        <f t="shared" ref="AK53" si="723">IF($H53=$AS$2,ROUND($H58+2*(AK52^2+$H60^2*AK52^2)^0.5,5),ROUND($H61/2*2*ACOS(1-AK52/($H61/2)),5))</f>
        <v>#DIV/0!</v>
      </c>
      <c r="AL53" s="43" t="e">
        <f t="shared" ref="AL53" si="724">IF($H53=$AS$2,ROUND($H58+2*(AL52^2+$H60^2*AL52^2)^0.5,5),ROUND($H61/2*2*ACOS(1-AL52/($H61/2)),5))</f>
        <v>#DIV/0!</v>
      </c>
      <c r="AM53" s="43" t="e">
        <f t="shared" ref="AM53" si="725">IF($H53=$AS$2,ROUND($H58+2*(AM52^2+$H60^2*AM52^2)^0.5,5),ROUND($H61/2*2*ACOS(1-AM52/($H61/2)),5))</f>
        <v>#DIV/0!</v>
      </c>
      <c r="AN53" s="43" t="e">
        <f t="shared" ref="AN53" si="726">IF($H53=$AS$2,ROUND($H58+2*(AN52^2+$H60^2*AN52^2)^0.5,5),ROUND($H61/2*2*ACOS(1-AN52/($H61/2)),5))</f>
        <v>#DIV/0!</v>
      </c>
      <c r="AS53" t="s">
        <v>12</v>
      </c>
    </row>
    <row r="54" spans="1:45" ht="14.25" customHeight="1" x14ac:dyDescent="0.15">
      <c r="A54" s="50"/>
      <c r="B54" s="50"/>
      <c r="C54" s="6"/>
      <c r="D54" s="8"/>
      <c r="E54" s="12">
        <f>ROUND(D54/10000,3)</f>
        <v>0</v>
      </c>
      <c r="F54" s="4"/>
      <c r="G54" s="26" t="s">
        <v>18</v>
      </c>
      <c r="H54" s="31"/>
      <c r="I54" s="62" t="s">
        <v>24</v>
      </c>
      <c r="J54" s="59" t="e">
        <f>IF($H53=$AS$2,ROUND($H58+2*(J52^2+$H60^2*J52^2)^0.5,4),ROUND($H61/2*(2*ACOS(1-J52/($H61/2))),4))</f>
        <v>#DIV/0!</v>
      </c>
      <c r="K54" s="53"/>
      <c r="L54" s="62" t="s">
        <v>34</v>
      </c>
      <c r="M54" s="65" t="e">
        <f>IF($H53=$AS$2,ROUND($H58+2*(M52^2+$H60^2*M52^2)^0.5,5),ROUND($H61/2*(2*ACOS(1-M52/($H61/2))),5))</f>
        <v>#DIV/0!</v>
      </c>
      <c r="N54" s="58"/>
      <c r="O54" s="68" t="s">
        <v>27</v>
      </c>
      <c r="P54" s="70"/>
      <c r="Q54" s="53"/>
      <c r="R54" s="56"/>
      <c r="T54" s="42" t="s">
        <v>43</v>
      </c>
      <c r="U54" s="43" t="e">
        <f>IF($H53=$AS$2,ROUND(U52*($H58+$H60*U52),5),ROUND($H61^2/8*(2*ACOS(1-U52/($H61/2))-SIN(2*ACOS(1-U52/($H61/2)))),5))</f>
        <v>#DIV/0!</v>
      </c>
      <c r="V54" s="43" t="e">
        <f t="shared" ref="V54" si="727">IF($H53=$AS$2,ROUND(V52*($H58+$H60*V52),5),ROUND($H61^2/8*(2*ACOS(1-V52/($H61/2))-SIN(2*ACOS(1-V52/($H61/2)))),5))</f>
        <v>#DIV/0!</v>
      </c>
      <c r="W54" s="43" t="e">
        <f t="shared" ref="W54" si="728">IF($H53=$AS$2,ROUND(W52*($H58+$H60*W52),5),ROUND($H61^2/8*(2*ACOS(1-W52/($H61/2))-SIN(2*ACOS(1-W52/($H61/2)))),5))</f>
        <v>#DIV/0!</v>
      </c>
      <c r="X54" s="43" t="e">
        <f t="shared" ref="X54" si="729">IF($H53=$AS$2,ROUND(X52*($H58+$H60*X52),5),ROUND($H61^2/8*(2*ACOS(1-X52/($H61/2))-SIN(2*ACOS(1-X52/($H61/2)))),5))</f>
        <v>#DIV/0!</v>
      </c>
      <c r="Y54" s="43" t="e">
        <f t="shared" ref="Y54" si="730">IF($H53=$AS$2,ROUND(Y52*($H58+$H60*Y52),5),ROUND($H61^2/8*(2*ACOS(1-Y52/($H61/2))-SIN(2*ACOS(1-Y52/($H61/2)))),5))</f>
        <v>#DIV/0!</v>
      </c>
      <c r="Z54" s="43" t="e">
        <f t="shared" ref="Z54" si="731">IF($H53=$AS$2,ROUND(Z52*($H58+$H60*Z52),5),ROUND($H61^2/8*(2*ACOS(1-Z52/($H61/2))-SIN(2*ACOS(1-Z52/($H61/2)))),5))</f>
        <v>#DIV/0!</v>
      </c>
      <c r="AA54" s="43" t="e">
        <f t="shared" ref="AA54" si="732">IF($H53=$AS$2,ROUND(AA52*($H58+$H60*AA52),5),ROUND($H61^2/8*(2*ACOS(1-AA52/($H61/2))-SIN(2*ACOS(1-AA52/($H61/2)))),5))</f>
        <v>#DIV/0!</v>
      </c>
      <c r="AB54" s="43" t="e">
        <f t="shared" ref="AB54" si="733">IF($H53=$AS$2,ROUND(AB52*($H58+$H60*AB52),5),ROUND($H61^2/8*(2*ACOS(1-AB52/($H61/2))-SIN(2*ACOS(1-AB52/($H61/2)))),5))</f>
        <v>#DIV/0!</v>
      </c>
      <c r="AC54" s="43" t="e">
        <f t="shared" ref="AC54" si="734">IF($H53=$AS$2,ROUND(AC52*($H58+$H60*AC52),5),ROUND($H61^2/8*(2*ACOS(1-AC52/($H61/2))-SIN(2*ACOS(1-AC52/($H61/2)))),5))</f>
        <v>#DIV/0!</v>
      </c>
      <c r="AD54" s="43" t="e">
        <f t="shared" ref="AD54" si="735">IF($H53=$AS$2,ROUND(AD52*($H58+$H60*AD52),5),ROUND($H61^2/8*(2*ACOS(1-AD52/($H61/2))-SIN(2*ACOS(1-AD52/($H61/2)))),5))</f>
        <v>#DIV/0!</v>
      </c>
      <c r="AE54" s="43" t="e">
        <f t="shared" ref="AE54" si="736">IF($H53=$AS$2,ROUND(AE52*($H58+$H60*AE52),5),ROUND($H61^2/8*(2*ACOS(1-AE52/($H61/2))-SIN(2*ACOS(1-AE52/($H61/2)))),5))</f>
        <v>#DIV/0!</v>
      </c>
      <c r="AF54" s="43" t="e">
        <f t="shared" ref="AF54" si="737">IF($H53=$AS$2,ROUND(AF52*($H58+$H60*AF52),5),ROUND($H61^2/8*(2*ACOS(1-AF52/($H61/2))-SIN(2*ACOS(1-AF52/($H61/2)))),5))</f>
        <v>#DIV/0!</v>
      </c>
      <c r="AG54" s="43" t="e">
        <f t="shared" ref="AG54" si="738">IF($H53=$AS$2,ROUND(AG52*($H58+$H60*AG52),5),ROUND($H61^2/8*(2*ACOS(1-AG52/($H61/2))-SIN(2*ACOS(1-AG52/($H61/2)))),5))</f>
        <v>#DIV/0!</v>
      </c>
      <c r="AH54" s="43" t="e">
        <f t="shared" ref="AH54" si="739">IF($H53=$AS$2,ROUND(AH52*($H58+$H60*AH52),5),ROUND($H61^2/8*(2*ACOS(1-AH52/($H61/2))-SIN(2*ACOS(1-AH52/($H61/2)))),5))</f>
        <v>#DIV/0!</v>
      </c>
      <c r="AI54" s="43" t="e">
        <f t="shared" ref="AI54" si="740">IF($H53=$AS$2,ROUND(AI52*($H58+$H60*AI52),5),ROUND($H61^2/8*(2*ACOS(1-AI52/($H61/2))-SIN(2*ACOS(1-AI52/($H61/2)))),5))</f>
        <v>#DIV/0!</v>
      </c>
      <c r="AJ54" s="43" t="e">
        <f t="shared" ref="AJ54" si="741">IF($H53=$AS$2,ROUND(AJ52*($H58+$H60*AJ52),5),ROUND($H61^2/8*(2*ACOS(1-AJ52/($H61/2))-SIN(2*ACOS(1-AJ52/($H61/2)))),5))</f>
        <v>#DIV/0!</v>
      </c>
      <c r="AK54" s="43" t="e">
        <f t="shared" ref="AK54" si="742">IF($H53=$AS$2,ROUND(AK52*($H58+$H60*AK52),5),ROUND($H61^2/8*(2*ACOS(1-AK52/($H61/2))-SIN(2*ACOS(1-AK52/($H61/2)))),5))</f>
        <v>#DIV/0!</v>
      </c>
      <c r="AL54" s="43" t="e">
        <f t="shared" ref="AL54" si="743">IF($H53=$AS$2,ROUND(AL52*($H58+$H60*AL52),5),ROUND($H61^2/8*(2*ACOS(1-AL52/($H61/2))-SIN(2*ACOS(1-AL52/($H61/2)))),5))</f>
        <v>#DIV/0!</v>
      </c>
      <c r="AM54" s="43" t="e">
        <f t="shared" ref="AM54" si="744">IF($H53=$AS$2,ROUND(AM52*($H58+$H60*AM52),5),ROUND($H61^2/8*(2*ACOS(1-AM52/($H61/2))-SIN(2*ACOS(1-AM52/($H61/2)))),5))</f>
        <v>#DIV/0!</v>
      </c>
      <c r="AN54" s="43" t="e">
        <f t="shared" ref="AN54" si="745">IF($H53=$AS$2,ROUND(AN52*($H58+$H60*AN52),5),ROUND($H61^2/8*(2*ACOS(1-AN52/($H61/2))-SIN(2*ACOS(1-AN52/($H61/2)))),5))</f>
        <v>#DIV/0!</v>
      </c>
    </row>
    <row r="55" spans="1:45" ht="14.25" customHeight="1" x14ac:dyDescent="0.15">
      <c r="A55" s="50"/>
      <c r="B55" s="50"/>
      <c r="C55" s="6"/>
      <c r="D55" s="8"/>
      <c r="E55" s="12">
        <f>ROUND(D55/10000,3)</f>
        <v>0</v>
      </c>
      <c r="F55" s="4"/>
      <c r="G55" s="26" t="s">
        <v>19</v>
      </c>
      <c r="H55" s="48"/>
      <c r="I55" s="62"/>
      <c r="J55" s="59"/>
      <c r="K55" s="53"/>
      <c r="L55" s="62"/>
      <c r="M55" s="66"/>
      <c r="N55" s="58"/>
      <c r="O55" s="69"/>
      <c r="P55" s="70"/>
      <c r="Q55" s="53"/>
      <c r="R55" s="56"/>
      <c r="T55" s="42" t="s">
        <v>44</v>
      </c>
      <c r="U55" s="43" t="e">
        <f>ROUND(U54/U53,5)</f>
        <v>#DIV/0!</v>
      </c>
      <c r="V55" s="43" t="e">
        <f t="shared" ref="V55" si="746">ROUND(V54/V53,5)</f>
        <v>#DIV/0!</v>
      </c>
      <c r="W55" s="43" t="e">
        <f t="shared" ref="W55" si="747">ROUND(W54/W53,5)</f>
        <v>#DIV/0!</v>
      </c>
      <c r="X55" s="43" t="e">
        <f t="shared" ref="X55" si="748">ROUND(X54/X53,5)</f>
        <v>#DIV/0!</v>
      </c>
      <c r="Y55" s="43" t="e">
        <f t="shared" ref="Y55" si="749">ROUND(Y54/Y53,5)</f>
        <v>#DIV/0!</v>
      </c>
      <c r="Z55" s="43" t="e">
        <f t="shared" ref="Z55" si="750">ROUND(Z54/Z53,5)</f>
        <v>#DIV/0!</v>
      </c>
      <c r="AA55" s="43" t="e">
        <f t="shared" ref="AA55" si="751">ROUND(AA54/AA53,5)</f>
        <v>#DIV/0!</v>
      </c>
      <c r="AB55" s="43" t="e">
        <f t="shared" ref="AB55" si="752">ROUND(AB54/AB53,5)</f>
        <v>#DIV/0!</v>
      </c>
      <c r="AC55" s="43" t="e">
        <f t="shared" ref="AC55" si="753">ROUND(AC54/AC53,5)</f>
        <v>#DIV/0!</v>
      </c>
      <c r="AD55" s="43" t="e">
        <f t="shared" ref="AD55" si="754">ROUND(AD54/AD53,5)</f>
        <v>#DIV/0!</v>
      </c>
      <c r="AE55" s="43" t="e">
        <f t="shared" ref="AE55" si="755">ROUND(AE54/AE53,5)</f>
        <v>#DIV/0!</v>
      </c>
      <c r="AF55" s="43" t="e">
        <f t="shared" ref="AF55" si="756">ROUND(AF54/AF53,5)</f>
        <v>#DIV/0!</v>
      </c>
      <c r="AG55" s="43" t="e">
        <f t="shared" ref="AG55" si="757">ROUND(AG54/AG53,5)</f>
        <v>#DIV/0!</v>
      </c>
      <c r="AH55" s="43" t="e">
        <f t="shared" ref="AH55" si="758">ROUND(AH54/AH53,5)</f>
        <v>#DIV/0!</v>
      </c>
      <c r="AI55" s="43" t="e">
        <f t="shared" ref="AI55" si="759">ROUND(AI54/AI53,5)</f>
        <v>#DIV/0!</v>
      </c>
      <c r="AJ55" s="43" t="e">
        <f t="shared" ref="AJ55" si="760">ROUND(AJ54/AJ53,5)</f>
        <v>#DIV/0!</v>
      </c>
      <c r="AK55" s="43" t="e">
        <f t="shared" ref="AK55" si="761">ROUND(AK54/AK53,5)</f>
        <v>#DIV/0!</v>
      </c>
      <c r="AL55" s="43" t="e">
        <f t="shared" ref="AL55" si="762">ROUND(AL54/AL53,5)</f>
        <v>#DIV/0!</v>
      </c>
      <c r="AM55" s="43" t="e">
        <f t="shared" ref="AM55" si="763">ROUND(AM54/AM53,5)</f>
        <v>#DIV/0!</v>
      </c>
      <c r="AN55" s="43" t="e">
        <f t="shared" ref="AN55" si="764">ROUND(AN54/AN53,5)</f>
        <v>#DIV/0!</v>
      </c>
    </row>
    <row r="56" spans="1:45" ht="14.25" customHeight="1" x14ac:dyDescent="0.15">
      <c r="A56" s="50"/>
      <c r="B56" s="50"/>
      <c r="C56" s="15" t="s">
        <v>6</v>
      </c>
      <c r="D56" s="16">
        <f>SUM(D52:D55)</f>
        <v>0</v>
      </c>
      <c r="E56" s="13">
        <f>SUM(E52:E55)</f>
        <v>0</v>
      </c>
      <c r="F56" s="17">
        <f>IF(E56=0,0,ROUND(F52*E52/E56+F53*E53/E56+F54*E54/E56+F55*E55/E56,2))</f>
        <v>0</v>
      </c>
      <c r="G56" s="38" t="s">
        <v>20</v>
      </c>
      <c r="H56" s="32"/>
      <c r="I56" s="62" t="s">
        <v>32</v>
      </c>
      <c r="J56" s="59" t="e">
        <f>IF($H53=$AS$2,ROUND(J52*($H58+$H60*J52),4),ROUND($H61^2/8*((2*ACOS(1-J52/($H61/2)))-SIN((2*ACOS(1-J52/($H61/2))))),4))</f>
        <v>#DIV/0!</v>
      </c>
      <c r="K56" s="53"/>
      <c r="L56" s="62" t="s">
        <v>33</v>
      </c>
      <c r="M56" s="64" t="e">
        <f>IF($H53=$AS$2,ROUND(M52*($H58+$H60*M52),5),ROUND($H61^2/8*(2*ACOS(1-M52/($H61/2))-SIN(2*ACOS(1-M52/($H61/2)))),5))</f>
        <v>#DIV/0!</v>
      </c>
      <c r="N56" s="58"/>
      <c r="O56" s="62" t="s">
        <v>28</v>
      </c>
      <c r="P56" s="59" t="e">
        <f>ROUND($H54/M60/60,4)</f>
        <v>#DIV/0!</v>
      </c>
      <c r="Q56" s="53"/>
      <c r="R56" s="56"/>
      <c r="T56" s="42" t="s">
        <v>45</v>
      </c>
      <c r="U56" s="43" t="e">
        <f>ROUND((U55^(2/3)*$H55^0.5)/$H56,5)</f>
        <v>#DIV/0!</v>
      </c>
      <c r="V56" s="43" t="e">
        <f>ROUND((V55^(2/3)*$H55^0.5)/$H56,5)</f>
        <v>#DIV/0!</v>
      </c>
      <c r="W56" s="43" t="e">
        <f t="shared" ref="W56" si="765">ROUND((W55^(2/3)*$H55^0.5)/$H56,5)</f>
        <v>#DIV/0!</v>
      </c>
      <c r="X56" s="43" t="e">
        <f t="shared" ref="X56" si="766">ROUND((X55^(2/3)*$H55^0.5)/$H56,5)</f>
        <v>#DIV/0!</v>
      </c>
      <c r="Y56" s="43" t="e">
        <f t="shared" ref="Y56" si="767">ROUND((Y55^(2/3)*$H55^0.5)/$H56,5)</f>
        <v>#DIV/0!</v>
      </c>
      <c r="Z56" s="43" t="e">
        <f t="shared" ref="Z56" si="768">ROUND((Z55^(2/3)*$H55^0.5)/$H56,5)</f>
        <v>#DIV/0!</v>
      </c>
      <c r="AA56" s="43" t="e">
        <f t="shared" ref="AA56" si="769">ROUND((AA55^(2/3)*$H55^0.5)/$H56,5)</f>
        <v>#DIV/0!</v>
      </c>
      <c r="AB56" s="43" t="e">
        <f t="shared" ref="AB56" si="770">ROUND((AB55^(2/3)*$H55^0.5)/$H56,5)</f>
        <v>#DIV/0!</v>
      </c>
      <c r="AC56" s="43" t="e">
        <f t="shared" ref="AC56" si="771">ROUND((AC55^(2/3)*$H55^0.5)/$H56,5)</f>
        <v>#DIV/0!</v>
      </c>
      <c r="AD56" s="43" t="e">
        <f t="shared" ref="AD56" si="772">ROUND((AD55^(2/3)*$H55^0.5)/$H56,5)</f>
        <v>#DIV/0!</v>
      </c>
      <c r="AE56" s="43" t="e">
        <f t="shared" ref="AE56" si="773">ROUND((AE55^(2/3)*$H55^0.5)/$H56,5)</f>
        <v>#DIV/0!</v>
      </c>
      <c r="AF56" s="43" t="e">
        <f t="shared" ref="AF56" si="774">ROUND((AF55^(2/3)*$H55^0.5)/$H56,5)</f>
        <v>#DIV/0!</v>
      </c>
      <c r="AG56" s="43" t="e">
        <f t="shared" ref="AG56" si="775">ROUND((AG55^(2/3)*$H55^0.5)/$H56,5)</f>
        <v>#DIV/0!</v>
      </c>
      <c r="AH56" s="43" t="e">
        <f t="shared" ref="AH56" si="776">ROUND((AH55^(2/3)*$H55^0.5)/$H56,5)</f>
        <v>#DIV/0!</v>
      </c>
      <c r="AI56" s="43" t="e">
        <f t="shared" ref="AI56" si="777">ROUND((AI55^(2/3)*$H55^0.5)/$H56,5)</f>
        <v>#DIV/0!</v>
      </c>
      <c r="AJ56" s="43" t="e">
        <f t="shared" ref="AJ56" si="778">ROUND((AJ55^(2/3)*$H55^0.5)/$H56,5)</f>
        <v>#DIV/0!</v>
      </c>
      <c r="AK56" s="43" t="e">
        <f t="shared" ref="AK56" si="779">ROUND((AK55^(2/3)*$H55^0.5)/$H56,5)</f>
        <v>#DIV/0!</v>
      </c>
      <c r="AL56" s="43" t="e">
        <f t="shared" ref="AL56" si="780">ROUND((AL55^(2/3)*$H55^0.5)/$H56,5)</f>
        <v>#DIV/0!</v>
      </c>
      <c r="AM56" s="43" t="e">
        <f t="shared" ref="AM56" si="781">ROUND((AM55^(2/3)*$H55^0.5)/$H56,5)</f>
        <v>#DIV/0!</v>
      </c>
      <c r="AN56" s="43" t="e">
        <f t="shared" ref="AN56" si="782">ROUND((AN55^(2/3)*$H55^0.5)/$H56,5)</f>
        <v>#DIV/0!</v>
      </c>
    </row>
    <row r="57" spans="1:45" ht="14.25" customHeight="1" x14ac:dyDescent="0.15">
      <c r="A57" s="50"/>
      <c r="B57" s="50"/>
      <c r="C57" s="5"/>
      <c r="D57" s="7"/>
      <c r="E57" s="11">
        <f>ROUND(D57/10000,3)</f>
        <v>0</v>
      </c>
      <c r="F57" s="3"/>
      <c r="G57" s="26" t="s">
        <v>97</v>
      </c>
      <c r="H57" s="31"/>
      <c r="I57" s="62"/>
      <c r="J57" s="59"/>
      <c r="K57" s="53"/>
      <c r="L57" s="62"/>
      <c r="M57" s="64"/>
      <c r="N57" s="58"/>
      <c r="O57" s="62"/>
      <c r="P57" s="59"/>
      <c r="Q57" s="53"/>
      <c r="R57" s="56"/>
      <c r="T57" s="44" t="s">
        <v>46</v>
      </c>
      <c r="U57" s="45" t="e">
        <f>ROUND(U54*U56,4)</f>
        <v>#DIV/0!</v>
      </c>
      <c r="V57" s="45" t="e">
        <f t="shared" ref="V57" si="783">ROUND(V54*V56,4)</f>
        <v>#DIV/0!</v>
      </c>
      <c r="W57" s="45" t="e">
        <f t="shared" ref="W57" si="784">ROUND(W54*W56,4)</f>
        <v>#DIV/0!</v>
      </c>
      <c r="X57" s="45" t="e">
        <f t="shared" ref="X57" si="785">ROUND(X54*X56,4)</f>
        <v>#DIV/0!</v>
      </c>
      <c r="Y57" s="45" t="e">
        <f t="shared" ref="Y57" si="786">ROUND(Y54*Y56,4)</f>
        <v>#DIV/0!</v>
      </c>
      <c r="Z57" s="45" t="e">
        <f t="shared" ref="Z57" si="787">ROUND(Z54*Z56,4)</f>
        <v>#DIV/0!</v>
      </c>
      <c r="AA57" s="45" t="e">
        <f t="shared" ref="AA57" si="788">ROUND(AA54*AA56,4)</f>
        <v>#DIV/0!</v>
      </c>
      <c r="AB57" s="45" t="e">
        <f t="shared" ref="AB57" si="789">ROUND(AB54*AB56,4)</f>
        <v>#DIV/0!</v>
      </c>
      <c r="AC57" s="45" t="e">
        <f t="shared" ref="AC57" si="790">ROUND(AC54*AC56,4)</f>
        <v>#DIV/0!</v>
      </c>
      <c r="AD57" s="45" t="e">
        <f t="shared" ref="AD57" si="791">ROUND(AD54*AD56,4)</f>
        <v>#DIV/0!</v>
      </c>
      <c r="AE57" s="45" t="e">
        <f t="shared" ref="AE57" si="792">ROUND(AE54*AE56,4)</f>
        <v>#DIV/0!</v>
      </c>
      <c r="AF57" s="45" t="e">
        <f t="shared" ref="AF57" si="793">ROUND(AF54*AF56,4)</f>
        <v>#DIV/0!</v>
      </c>
      <c r="AG57" s="45" t="e">
        <f t="shared" ref="AG57" si="794">ROUND(AG54*AG56,4)</f>
        <v>#DIV/0!</v>
      </c>
      <c r="AH57" s="45" t="e">
        <f t="shared" ref="AH57" si="795">ROUND(AH54*AH56,4)</f>
        <v>#DIV/0!</v>
      </c>
      <c r="AI57" s="45" t="e">
        <f t="shared" ref="AI57" si="796">ROUND(AI54*AI56,4)</f>
        <v>#DIV/0!</v>
      </c>
      <c r="AJ57" s="45" t="e">
        <f t="shared" ref="AJ57" si="797">ROUND(AJ54*AJ56,4)</f>
        <v>#DIV/0!</v>
      </c>
      <c r="AK57" s="45" t="e">
        <f t="shared" ref="AK57" si="798">ROUND(AK54*AK56,4)</f>
        <v>#DIV/0!</v>
      </c>
      <c r="AL57" s="45" t="e">
        <f t="shared" ref="AL57" si="799">ROUND(AL54*AL56,4)</f>
        <v>#DIV/0!</v>
      </c>
      <c r="AM57" s="45" t="e">
        <f t="shared" ref="AM57" si="800">ROUND(AM54*AM56,4)</f>
        <v>#DIV/0!</v>
      </c>
      <c r="AN57" s="45" t="e">
        <f t="shared" ref="AN57" si="801">ROUND(AN54*AN56,4)</f>
        <v>#DIV/0!</v>
      </c>
    </row>
    <row r="58" spans="1:45" ht="14.25" customHeight="1" x14ac:dyDescent="0.15">
      <c r="A58" s="50"/>
      <c r="B58" s="50"/>
      <c r="C58" s="6"/>
      <c r="D58" s="8"/>
      <c r="E58" s="12">
        <f>ROUND(D58/10000,3)</f>
        <v>0</v>
      </c>
      <c r="F58" s="4"/>
      <c r="G58" s="26" t="s">
        <v>98</v>
      </c>
      <c r="H58" s="31"/>
      <c r="I58" s="62" t="s">
        <v>25</v>
      </c>
      <c r="J58" s="59" t="e">
        <f>ROUND(J56/J54,4)</f>
        <v>#DIV/0!</v>
      </c>
      <c r="K58" s="53"/>
      <c r="L58" s="62" t="s">
        <v>35</v>
      </c>
      <c r="M58" s="64" t="e">
        <f>ROUND(M56/M54,5)</f>
        <v>#DIV/0!</v>
      </c>
      <c r="N58" s="58"/>
      <c r="O58" s="62" t="s">
        <v>29</v>
      </c>
      <c r="P58" s="59" t="e">
        <f>SUM(P54:P57)</f>
        <v>#DIV/0!</v>
      </c>
      <c r="Q58" s="53"/>
      <c r="R58" s="56"/>
      <c r="T58" s="42" t="s">
        <v>47</v>
      </c>
      <c r="U58" s="43" t="e">
        <f>ROUND($H54/U56/60,4)</f>
        <v>#DIV/0!</v>
      </c>
      <c r="V58" s="43" t="e">
        <f t="shared" ref="V58:AN58" si="802">ROUND($H54/V56/60,4)</f>
        <v>#DIV/0!</v>
      </c>
      <c r="W58" s="43" t="e">
        <f t="shared" si="802"/>
        <v>#DIV/0!</v>
      </c>
      <c r="X58" s="43" t="e">
        <f t="shared" si="802"/>
        <v>#DIV/0!</v>
      </c>
      <c r="Y58" s="43" t="e">
        <f t="shared" si="802"/>
        <v>#DIV/0!</v>
      </c>
      <c r="Z58" s="43" t="e">
        <f t="shared" si="802"/>
        <v>#DIV/0!</v>
      </c>
      <c r="AA58" s="43" t="e">
        <f t="shared" si="802"/>
        <v>#DIV/0!</v>
      </c>
      <c r="AB58" s="43" t="e">
        <f t="shared" si="802"/>
        <v>#DIV/0!</v>
      </c>
      <c r="AC58" s="43" t="e">
        <f t="shared" si="802"/>
        <v>#DIV/0!</v>
      </c>
      <c r="AD58" s="43" t="e">
        <f t="shared" si="802"/>
        <v>#DIV/0!</v>
      </c>
      <c r="AE58" s="43" t="e">
        <f t="shared" si="802"/>
        <v>#DIV/0!</v>
      </c>
      <c r="AF58" s="43" t="e">
        <f t="shared" si="802"/>
        <v>#DIV/0!</v>
      </c>
      <c r="AG58" s="43" t="e">
        <f t="shared" si="802"/>
        <v>#DIV/0!</v>
      </c>
      <c r="AH58" s="43" t="e">
        <f t="shared" si="802"/>
        <v>#DIV/0!</v>
      </c>
      <c r="AI58" s="43" t="e">
        <f t="shared" si="802"/>
        <v>#DIV/0!</v>
      </c>
      <c r="AJ58" s="43" t="e">
        <f t="shared" si="802"/>
        <v>#DIV/0!</v>
      </c>
      <c r="AK58" s="43" t="e">
        <f t="shared" si="802"/>
        <v>#DIV/0!</v>
      </c>
      <c r="AL58" s="43" t="e">
        <f t="shared" si="802"/>
        <v>#DIV/0!</v>
      </c>
      <c r="AM58" s="43" t="e">
        <f t="shared" si="802"/>
        <v>#DIV/0!</v>
      </c>
      <c r="AN58" s="43" t="e">
        <f t="shared" si="802"/>
        <v>#DIV/0!</v>
      </c>
    </row>
    <row r="59" spans="1:45" ht="14.25" customHeight="1" x14ac:dyDescent="0.15">
      <c r="A59" s="50"/>
      <c r="B59" s="50"/>
      <c r="C59" s="6"/>
      <c r="D59" s="8"/>
      <c r="E59" s="12">
        <f>ROUND(D59/10000,3)</f>
        <v>0</v>
      </c>
      <c r="F59" s="4"/>
      <c r="G59" s="26" t="s">
        <v>21</v>
      </c>
      <c r="H59" s="31"/>
      <c r="I59" s="62"/>
      <c r="J59" s="59"/>
      <c r="K59" s="53"/>
      <c r="L59" s="62"/>
      <c r="M59" s="64"/>
      <c r="N59" s="58"/>
      <c r="O59" s="62"/>
      <c r="P59" s="59"/>
      <c r="Q59" s="53"/>
      <c r="R59" s="56"/>
      <c r="T59" s="44" t="s">
        <v>48</v>
      </c>
      <c r="U59" s="45" t="e">
        <f>ROUND($F61*3500/($P54+U58+25)*$E61/360,4)</f>
        <v>#DIV/0!</v>
      </c>
      <c r="V59" s="45" t="e">
        <f t="shared" ref="V59" si="803">ROUND($F61*3500/($P54+V58+25)*$E61/360,4)</f>
        <v>#DIV/0!</v>
      </c>
      <c r="W59" s="45" t="e">
        <f t="shared" ref="W59" si="804">ROUND($F61*3500/($P54+W58+25)*$E61/360,4)</f>
        <v>#DIV/0!</v>
      </c>
      <c r="X59" s="45" t="e">
        <f t="shared" ref="X59" si="805">ROUND($F61*3500/($P54+X58+25)*$E61/360,4)</f>
        <v>#DIV/0!</v>
      </c>
      <c r="Y59" s="45" t="e">
        <f t="shared" ref="Y59" si="806">ROUND($F61*3500/($P54+Y58+25)*$E61/360,4)</f>
        <v>#DIV/0!</v>
      </c>
      <c r="Z59" s="45" t="e">
        <f t="shared" ref="Z59" si="807">ROUND($F61*3500/($P54+Z58+25)*$E61/360,4)</f>
        <v>#DIV/0!</v>
      </c>
      <c r="AA59" s="45" t="e">
        <f t="shared" ref="AA59" si="808">ROUND($F61*3500/($P54+AA58+25)*$E61/360,4)</f>
        <v>#DIV/0!</v>
      </c>
      <c r="AB59" s="45" t="e">
        <f t="shared" ref="AB59" si="809">ROUND($F61*3500/($P54+AB58+25)*$E61/360,4)</f>
        <v>#DIV/0!</v>
      </c>
      <c r="AC59" s="45" t="e">
        <f t="shared" ref="AC59" si="810">ROUND($F61*3500/($P54+AC58+25)*$E61/360,4)</f>
        <v>#DIV/0!</v>
      </c>
      <c r="AD59" s="45" t="e">
        <f t="shared" ref="AD59" si="811">ROUND($F61*3500/($P54+AD58+25)*$E61/360,4)</f>
        <v>#DIV/0!</v>
      </c>
      <c r="AE59" s="45" t="e">
        <f t="shared" ref="AE59" si="812">ROUND($F61*3500/($P54+AE58+25)*$E61/360,4)</f>
        <v>#DIV/0!</v>
      </c>
      <c r="AF59" s="45" t="e">
        <f t="shared" ref="AF59" si="813">ROUND($F61*3500/($P54+AF58+25)*$E61/360,4)</f>
        <v>#DIV/0!</v>
      </c>
      <c r="AG59" s="45" t="e">
        <f t="shared" ref="AG59" si="814">ROUND($F61*3500/($P54+AG58+25)*$E61/360,4)</f>
        <v>#DIV/0!</v>
      </c>
      <c r="AH59" s="45" t="e">
        <f t="shared" ref="AH59" si="815">ROUND($F61*3500/($P54+AH58+25)*$E61/360,4)</f>
        <v>#DIV/0!</v>
      </c>
      <c r="AI59" s="45" t="e">
        <f t="shared" ref="AI59" si="816">ROUND($F61*3500/($P54+AI58+25)*$E61/360,4)</f>
        <v>#DIV/0!</v>
      </c>
      <c r="AJ59" s="45" t="e">
        <f t="shared" ref="AJ59" si="817">ROUND($F61*3500/($P54+AJ58+25)*$E61/360,4)</f>
        <v>#DIV/0!</v>
      </c>
      <c r="AK59" s="45" t="e">
        <f t="shared" ref="AK59" si="818">ROUND($F61*3500/($P54+AK58+25)*$E61/360,4)</f>
        <v>#DIV/0!</v>
      </c>
      <c r="AL59" s="45" t="e">
        <f t="shared" ref="AL59" si="819">ROUND($F61*3500/($P54+AL58+25)*$E61/360,4)</f>
        <v>#DIV/0!</v>
      </c>
      <c r="AM59" s="45" t="e">
        <f t="shared" ref="AM59" si="820">ROUND($F61*3500/($P54+AM58+25)*$E61/360,4)</f>
        <v>#DIV/0!</v>
      </c>
      <c r="AN59" s="45" t="e">
        <f t="shared" ref="AN59" si="821">ROUND($F61*3500/($P54+AN58+25)*$E61/360,4)</f>
        <v>#DIV/0!</v>
      </c>
    </row>
    <row r="60" spans="1:45" ht="14.25" customHeight="1" x14ac:dyDescent="0.15">
      <c r="A60" s="50"/>
      <c r="B60" s="50"/>
      <c r="C60" s="15" t="s">
        <v>7</v>
      </c>
      <c r="D60" s="16">
        <f>SUM(D57:D59)</f>
        <v>0</v>
      </c>
      <c r="E60" s="13">
        <f>SUM(E57:E59)</f>
        <v>0</v>
      </c>
      <c r="F60" s="17">
        <f>IF(E60=0,0,ROUND(F57*E57/E60+F58*E58/E60+F59*E59/E60,2))</f>
        <v>0</v>
      </c>
      <c r="G60" s="34" t="s">
        <v>40</v>
      </c>
      <c r="H60" s="35" t="str">
        <f>IF(H53=AS$2,ROUND((H57-H58)/(2*H59),4),"")</f>
        <v/>
      </c>
      <c r="I60" s="62" t="s">
        <v>26</v>
      </c>
      <c r="J60" s="59" t="e">
        <f>ROUND((J58^(2/3)*$H55^0.5)/$H56,4)</f>
        <v>#DIV/0!</v>
      </c>
      <c r="K60" s="53"/>
      <c r="L60" s="62" t="s">
        <v>36</v>
      </c>
      <c r="M60" s="64" t="e">
        <f>ROUND((M58^(2/3)*$H55^0.5)/$H56,5)</f>
        <v>#DIV/0!</v>
      </c>
      <c r="N60" s="58"/>
      <c r="O60" s="62" t="s">
        <v>30</v>
      </c>
      <c r="P60" s="59" t="e">
        <f>ROUND(3500/(P58+25),4)</f>
        <v>#DIV/0!</v>
      </c>
      <c r="Q60" s="53"/>
      <c r="R60" s="56"/>
      <c r="T60" s="42" t="s">
        <v>49</v>
      </c>
      <c r="U60" s="43" t="e">
        <f>IF($H53=$AS$2,$H55^0.5/$H56*(U52*($H58+$H60*U52))^(5/3)-U59*($H58+2*(U52^2+$H60^2*U52^2)^0.5)^(2/3),$H55^0.5/$H56*($H61^2/8*(2*ACOS(1-U52/($H61/2))-SIN(2*ACOS(1-U52/($H61/2)))))^(5/3)-U59*($H61/2*2*ACOS(1-U52/($H61/2)))^(2/3))</f>
        <v>#DIV/0!</v>
      </c>
      <c r="V60" s="43" t="e">
        <f t="shared" ref="V60" si="822">IF($H53=$AS$2,$H55^0.5/$H56*(V52*($H58+$H60*V52))^(5/3)-V59*($H58+2*(V52^2+$H60^2*V52^2)^0.5)^(2/3),$H55^0.5/$H56*($H61^2/8*(2*ACOS(1-V52/($H61/2))-SIN(2*ACOS(1-V52/($H61/2)))))^(5/3)-V59*($H61/2*2*ACOS(1-V52/($H61/2)))^(2/3))</f>
        <v>#DIV/0!</v>
      </c>
      <c r="W60" s="43" t="e">
        <f t="shared" ref="W60" si="823">IF($H53=$AS$2,$H55^0.5/$H56*(W52*($H58+$H60*W52))^(5/3)-W59*($H58+2*(W52^2+$H60^2*W52^2)^0.5)^(2/3),$H55^0.5/$H56*($H61^2/8*(2*ACOS(1-W52/($H61/2))-SIN(2*ACOS(1-W52/($H61/2)))))^(5/3)-W59*($H61/2*2*ACOS(1-W52/($H61/2)))^(2/3))</f>
        <v>#DIV/0!</v>
      </c>
      <c r="X60" s="43" t="e">
        <f t="shared" ref="X60" si="824">IF($H53=$AS$2,$H55^0.5/$H56*(X52*($H58+$H60*X52))^(5/3)-X59*($H58+2*(X52^2+$H60^2*X52^2)^0.5)^(2/3),$H55^0.5/$H56*($H61^2/8*(2*ACOS(1-X52/($H61/2))-SIN(2*ACOS(1-X52/($H61/2)))))^(5/3)-X59*($H61/2*2*ACOS(1-X52/($H61/2)))^(2/3))</f>
        <v>#DIV/0!</v>
      </c>
      <c r="Y60" s="43" t="e">
        <f t="shared" ref="Y60" si="825">IF($H53=$AS$2,$H55^0.5/$H56*(Y52*($H58+$H60*Y52))^(5/3)-Y59*($H58+2*(Y52^2+$H60^2*Y52^2)^0.5)^(2/3),$H55^0.5/$H56*($H61^2/8*(2*ACOS(1-Y52/($H61/2))-SIN(2*ACOS(1-Y52/($H61/2)))))^(5/3)-Y59*($H61/2*2*ACOS(1-Y52/($H61/2)))^(2/3))</f>
        <v>#DIV/0!</v>
      </c>
      <c r="Z60" s="43" t="e">
        <f t="shared" ref="Z60" si="826">IF($H53=$AS$2,$H55^0.5/$H56*(Z52*($H58+$H60*Z52))^(5/3)-Z59*($H58+2*(Z52^2+$H60^2*Z52^2)^0.5)^(2/3),$H55^0.5/$H56*($H61^2/8*(2*ACOS(1-Z52/($H61/2))-SIN(2*ACOS(1-Z52/($H61/2)))))^(5/3)-Z59*($H61/2*2*ACOS(1-Z52/($H61/2)))^(2/3))</f>
        <v>#DIV/0!</v>
      </c>
      <c r="AA60" s="43" t="e">
        <f t="shared" ref="AA60" si="827">IF($H53=$AS$2,$H55^0.5/$H56*(AA52*($H58+$H60*AA52))^(5/3)-AA59*($H58+2*(AA52^2+$H60^2*AA52^2)^0.5)^(2/3),$H55^0.5/$H56*($H61^2/8*(2*ACOS(1-AA52/($H61/2))-SIN(2*ACOS(1-AA52/($H61/2)))))^(5/3)-AA59*($H61/2*2*ACOS(1-AA52/($H61/2)))^(2/3))</f>
        <v>#DIV/0!</v>
      </c>
      <c r="AB60" s="43" t="e">
        <f t="shared" ref="AB60" si="828">IF($H53=$AS$2,$H55^0.5/$H56*(AB52*($H58+$H60*AB52))^(5/3)-AB59*($H58+2*(AB52^2+$H60^2*AB52^2)^0.5)^(2/3),$H55^0.5/$H56*($H61^2/8*(2*ACOS(1-AB52/($H61/2))-SIN(2*ACOS(1-AB52/($H61/2)))))^(5/3)-AB59*($H61/2*2*ACOS(1-AB52/($H61/2)))^(2/3))</f>
        <v>#DIV/0!</v>
      </c>
      <c r="AC60" s="43" t="e">
        <f t="shared" ref="AC60" si="829">IF($H53=$AS$2,$H55^0.5/$H56*(AC52*($H58+$H60*AC52))^(5/3)-AC59*($H58+2*(AC52^2+$H60^2*AC52^2)^0.5)^(2/3),$H55^0.5/$H56*($H61^2/8*(2*ACOS(1-AC52/($H61/2))-SIN(2*ACOS(1-AC52/($H61/2)))))^(5/3)-AC59*($H61/2*2*ACOS(1-AC52/($H61/2)))^(2/3))</f>
        <v>#DIV/0!</v>
      </c>
      <c r="AD60" s="43" t="e">
        <f t="shared" ref="AD60" si="830">IF($H53=$AS$2,$H55^0.5/$H56*(AD52*($H58+$H60*AD52))^(5/3)-AD59*($H58+2*(AD52^2+$H60^2*AD52^2)^0.5)^(2/3),$H55^0.5/$H56*($H61^2/8*(2*ACOS(1-AD52/($H61/2))-SIN(2*ACOS(1-AD52/($H61/2)))))^(5/3)-AD59*($H61/2*2*ACOS(1-AD52/($H61/2)))^(2/3))</f>
        <v>#DIV/0!</v>
      </c>
      <c r="AE60" s="43" t="e">
        <f t="shared" ref="AE60" si="831">IF($H53=$AS$2,$H55^0.5/$H56*(AE52*($H58+$H60*AE52))^(5/3)-AE59*($H58+2*(AE52^2+$H60^2*AE52^2)^0.5)^(2/3),$H55^0.5/$H56*($H61^2/8*(2*ACOS(1-AE52/($H61/2))-SIN(2*ACOS(1-AE52/($H61/2)))))^(5/3)-AE59*($H61/2*2*ACOS(1-AE52/($H61/2)))^(2/3))</f>
        <v>#DIV/0!</v>
      </c>
      <c r="AF60" s="43" t="e">
        <f t="shared" ref="AF60" si="832">IF($H53=$AS$2,$H55^0.5/$H56*(AF52*($H58+$H60*AF52))^(5/3)-AF59*($H58+2*(AF52^2+$H60^2*AF52^2)^0.5)^(2/3),$H55^0.5/$H56*($H61^2/8*(2*ACOS(1-AF52/($H61/2))-SIN(2*ACOS(1-AF52/($H61/2)))))^(5/3)-AF59*($H61/2*2*ACOS(1-AF52/($H61/2)))^(2/3))</f>
        <v>#DIV/0!</v>
      </c>
      <c r="AG60" s="43" t="e">
        <f t="shared" ref="AG60" si="833">IF($H53=$AS$2,$H55^0.5/$H56*(AG52*($H58+$H60*AG52))^(5/3)-AG59*($H58+2*(AG52^2+$H60^2*AG52^2)^0.5)^(2/3),$H55^0.5/$H56*($H61^2/8*(2*ACOS(1-AG52/($H61/2))-SIN(2*ACOS(1-AG52/($H61/2)))))^(5/3)-AG59*($H61/2*2*ACOS(1-AG52/($H61/2)))^(2/3))</f>
        <v>#DIV/0!</v>
      </c>
      <c r="AH60" s="43" t="e">
        <f t="shared" ref="AH60" si="834">IF($H53=$AS$2,$H55^0.5/$H56*(AH52*($H58+$H60*AH52))^(5/3)-AH59*($H58+2*(AH52^2+$H60^2*AH52^2)^0.5)^(2/3),$H55^0.5/$H56*($H61^2/8*(2*ACOS(1-AH52/($H61/2))-SIN(2*ACOS(1-AH52/($H61/2)))))^(5/3)-AH59*($H61/2*2*ACOS(1-AH52/($H61/2)))^(2/3))</f>
        <v>#DIV/0!</v>
      </c>
      <c r="AI60" s="43" t="e">
        <f t="shared" ref="AI60" si="835">IF($H53=$AS$2,$H55^0.5/$H56*(AI52*($H58+$H60*AI52))^(5/3)-AI59*($H58+2*(AI52^2+$H60^2*AI52^2)^0.5)^(2/3),$H55^0.5/$H56*($H61^2/8*(2*ACOS(1-AI52/($H61/2))-SIN(2*ACOS(1-AI52/($H61/2)))))^(5/3)-AI59*($H61/2*2*ACOS(1-AI52/($H61/2)))^(2/3))</f>
        <v>#DIV/0!</v>
      </c>
      <c r="AJ60" s="43" t="e">
        <f t="shared" ref="AJ60" si="836">IF($H53=$AS$2,$H55^0.5/$H56*(AJ52*($H58+$H60*AJ52))^(5/3)-AJ59*($H58+2*(AJ52^2+$H60^2*AJ52^2)^0.5)^(2/3),$H55^0.5/$H56*($H61^2/8*(2*ACOS(1-AJ52/($H61/2))-SIN(2*ACOS(1-AJ52/($H61/2)))))^(5/3)-AJ59*($H61/2*2*ACOS(1-AJ52/($H61/2)))^(2/3))</f>
        <v>#DIV/0!</v>
      </c>
      <c r="AK60" s="43" t="e">
        <f t="shared" ref="AK60" si="837">IF($H53=$AS$2,$H55^0.5/$H56*(AK52*($H58+$H60*AK52))^(5/3)-AK59*($H58+2*(AK52^2+$H60^2*AK52^2)^0.5)^(2/3),$H55^0.5/$H56*($H61^2/8*(2*ACOS(1-AK52/($H61/2))-SIN(2*ACOS(1-AK52/($H61/2)))))^(5/3)-AK59*($H61/2*2*ACOS(1-AK52/($H61/2)))^(2/3))</f>
        <v>#DIV/0!</v>
      </c>
      <c r="AL60" s="43" t="e">
        <f t="shared" ref="AL60" si="838">IF($H53=$AS$2,$H55^0.5/$H56*(AL52*($H58+$H60*AL52))^(5/3)-AL59*($H58+2*(AL52^2+$H60^2*AL52^2)^0.5)^(2/3),$H55^0.5/$H56*($H61^2/8*(2*ACOS(1-AL52/($H61/2))-SIN(2*ACOS(1-AL52/($H61/2)))))^(5/3)-AL59*($H61/2*2*ACOS(1-AL52/($H61/2)))^(2/3))</f>
        <v>#DIV/0!</v>
      </c>
      <c r="AM60" s="43" t="e">
        <f t="shared" ref="AM60" si="839">IF($H53=$AS$2,$H55^0.5/$H56*(AM52*($H58+$H60*AM52))^(5/3)-AM59*($H58+2*(AM52^2+$H60^2*AM52^2)^0.5)^(2/3),$H55^0.5/$H56*($H61^2/8*(2*ACOS(1-AM52/($H61/2))-SIN(2*ACOS(1-AM52/($H61/2)))))^(5/3)-AM59*($H61/2*2*ACOS(1-AM52/($H61/2)))^(2/3))</f>
        <v>#DIV/0!</v>
      </c>
      <c r="AN60" s="43" t="e">
        <f t="shared" ref="AN60" si="840">IF($H53=$AS$2,$H55^0.5/$H56*(AN52*($H58+$H60*AN52))^(5/3)-AN59*($H58+2*(AN52^2+$H60^2*AN52^2)^0.5)^(2/3),$H55^0.5/$H56*($H61^2/8*(2*ACOS(1-AN52/($H61/2))-SIN(2*ACOS(1-AN52/($H61/2)))))^(5/3)-AN59*($H61/2*2*ACOS(1-AN52/($H61/2)))^(2/3))</f>
        <v>#DIV/0!</v>
      </c>
    </row>
    <row r="61" spans="1:45" ht="14.25" customHeight="1" x14ac:dyDescent="0.15">
      <c r="A61" s="51"/>
      <c r="B61" s="51"/>
      <c r="C61" s="15" t="s">
        <v>8</v>
      </c>
      <c r="D61" s="16">
        <f>SUM(D60,D56)</f>
        <v>0</v>
      </c>
      <c r="E61" s="13">
        <f>SUM(E60,E56)</f>
        <v>0</v>
      </c>
      <c r="F61" s="17">
        <f>IF(E61=0,0,ROUND(F56*E56/E61+F60*E60/E61,2))</f>
        <v>0</v>
      </c>
      <c r="G61" s="28" t="s">
        <v>22</v>
      </c>
      <c r="H61" s="33"/>
      <c r="I61" s="67"/>
      <c r="J61" s="60"/>
      <c r="K61" s="54"/>
      <c r="L61" s="67"/>
      <c r="M61" s="74"/>
      <c r="N61" s="58"/>
      <c r="O61" s="67"/>
      <c r="P61" s="60"/>
      <c r="Q61" s="54"/>
      <c r="R61" s="57"/>
      <c r="T61" s="46" t="s">
        <v>50</v>
      </c>
      <c r="U61" s="47" t="e">
        <f>IF($H53=$AS$2,5/3*$H55^0.5/$H56*(U52*($H58+$H60*U52))^(2/3)*($H58+2*$H60*U52)-2/3*U59*($H58+2*(U52^2+$H60^2*U52^2)^0.5)^(-1/3)*(U52^2+$H60^2*U52^2)^(-1/2)*2*U52*(1+$H60^2),5/3*$H55^0.5/$H56*($H61^2/8*(2*ACOS(1-U52/($H61/2))-SIN(2*ACOS(1-U52/($H61/2)))))^(2/3)*($H61^2/8*(1-COS(2*ACOS(1-U52/($H61/2)))))-2/3*U59*($H61/2*2*ACOS(1-U52/($H61/2)))^(-1/3)*$H61/2)</f>
        <v>#DIV/0!</v>
      </c>
      <c r="V61" s="47" t="e">
        <f t="shared" ref="V61" si="841">IF($H53=$AS$2,5/3*$H55^0.5/$H56*(V52*($H58+$H60*V52))^(2/3)*($H58+2*$H60*V52)-2/3*V59*($H58+2*(V52^2+$H60^2*V52^2)^0.5)^(-1/3)*(V52^2+$H60^2*V52^2)^(-1/2)*2*V52*(1+$H60^2),5/3*$H55^0.5/$H56*($H61^2/8*(2*ACOS(1-V52/($H61/2))-SIN(2*ACOS(1-V52/($H61/2)))))^(2/3)*($H61^2/8*(1-COS(2*ACOS(1-V52/($H61/2)))))-2/3*V59*($H61/2*2*ACOS(1-V52/($H61/2)))^(-1/3)*$H61/2)</f>
        <v>#DIV/0!</v>
      </c>
      <c r="W61" s="47" t="e">
        <f t="shared" ref="W61" si="842">IF($H53=$AS$2,5/3*$H55^0.5/$H56*(W52*($H58+$H60*W52))^(2/3)*($H58+2*$H60*W52)-2/3*W59*($H58+2*(W52^2+$H60^2*W52^2)^0.5)^(-1/3)*(W52^2+$H60^2*W52^2)^(-1/2)*2*W52*(1+$H60^2),5/3*$H55^0.5/$H56*($H61^2/8*(2*ACOS(1-W52/($H61/2))-SIN(2*ACOS(1-W52/($H61/2)))))^(2/3)*($H61^2/8*(1-COS(2*ACOS(1-W52/($H61/2)))))-2/3*W59*($H61/2*2*ACOS(1-W52/($H61/2)))^(-1/3)*$H61/2)</f>
        <v>#DIV/0!</v>
      </c>
      <c r="X61" s="47" t="e">
        <f t="shared" ref="X61" si="843">IF($H53=$AS$2,5/3*$H55^0.5/$H56*(X52*($H58+$H60*X52))^(2/3)*($H58+2*$H60*X52)-2/3*X59*($H58+2*(X52^2+$H60^2*X52^2)^0.5)^(-1/3)*(X52^2+$H60^2*X52^2)^(-1/2)*2*X52*(1+$H60^2),5/3*$H55^0.5/$H56*($H61^2/8*(2*ACOS(1-X52/($H61/2))-SIN(2*ACOS(1-X52/($H61/2)))))^(2/3)*($H61^2/8*(1-COS(2*ACOS(1-X52/($H61/2)))))-2/3*X59*($H61/2*2*ACOS(1-X52/($H61/2)))^(-1/3)*$H61/2)</f>
        <v>#DIV/0!</v>
      </c>
      <c r="Y61" s="47" t="e">
        <f t="shared" ref="Y61" si="844">IF($H53=$AS$2,5/3*$H55^0.5/$H56*(Y52*($H58+$H60*Y52))^(2/3)*($H58+2*$H60*Y52)-2/3*Y59*($H58+2*(Y52^2+$H60^2*Y52^2)^0.5)^(-1/3)*(Y52^2+$H60^2*Y52^2)^(-1/2)*2*Y52*(1+$H60^2),5/3*$H55^0.5/$H56*($H61^2/8*(2*ACOS(1-Y52/($H61/2))-SIN(2*ACOS(1-Y52/($H61/2)))))^(2/3)*($H61^2/8*(1-COS(2*ACOS(1-Y52/($H61/2)))))-2/3*Y59*($H61/2*2*ACOS(1-Y52/($H61/2)))^(-1/3)*$H61/2)</f>
        <v>#DIV/0!</v>
      </c>
      <c r="Z61" s="47" t="e">
        <f t="shared" ref="Z61" si="845">IF($H53=$AS$2,5/3*$H55^0.5/$H56*(Z52*($H58+$H60*Z52))^(2/3)*($H58+2*$H60*Z52)-2/3*Z59*($H58+2*(Z52^2+$H60^2*Z52^2)^0.5)^(-1/3)*(Z52^2+$H60^2*Z52^2)^(-1/2)*2*Z52*(1+$H60^2),5/3*$H55^0.5/$H56*($H61^2/8*(2*ACOS(1-Z52/($H61/2))-SIN(2*ACOS(1-Z52/($H61/2)))))^(2/3)*($H61^2/8*(1-COS(2*ACOS(1-Z52/($H61/2)))))-2/3*Z59*($H61/2*2*ACOS(1-Z52/($H61/2)))^(-1/3)*$H61/2)</f>
        <v>#DIV/0!</v>
      </c>
      <c r="AA61" s="47" t="e">
        <f t="shared" ref="AA61" si="846">IF($H53=$AS$2,5/3*$H55^0.5/$H56*(AA52*($H58+$H60*AA52))^(2/3)*($H58+2*$H60*AA52)-2/3*AA59*($H58+2*(AA52^2+$H60^2*AA52^2)^0.5)^(-1/3)*(AA52^2+$H60^2*AA52^2)^(-1/2)*2*AA52*(1+$H60^2),5/3*$H55^0.5/$H56*($H61^2/8*(2*ACOS(1-AA52/($H61/2))-SIN(2*ACOS(1-AA52/($H61/2)))))^(2/3)*($H61^2/8*(1-COS(2*ACOS(1-AA52/($H61/2)))))-2/3*AA59*($H61/2*2*ACOS(1-AA52/($H61/2)))^(-1/3)*$H61/2)</f>
        <v>#DIV/0!</v>
      </c>
      <c r="AB61" s="47" t="e">
        <f t="shared" ref="AB61" si="847">IF($H53=$AS$2,5/3*$H55^0.5/$H56*(AB52*($H58+$H60*AB52))^(2/3)*($H58+2*$H60*AB52)-2/3*AB59*($H58+2*(AB52^2+$H60^2*AB52^2)^0.5)^(-1/3)*(AB52^2+$H60^2*AB52^2)^(-1/2)*2*AB52*(1+$H60^2),5/3*$H55^0.5/$H56*($H61^2/8*(2*ACOS(1-AB52/($H61/2))-SIN(2*ACOS(1-AB52/($H61/2)))))^(2/3)*($H61^2/8*(1-COS(2*ACOS(1-AB52/($H61/2)))))-2/3*AB59*($H61/2*2*ACOS(1-AB52/($H61/2)))^(-1/3)*$H61/2)</f>
        <v>#DIV/0!</v>
      </c>
      <c r="AC61" s="47" t="e">
        <f t="shared" ref="AC61" si="848">IF($H53=$AS$2,5/3*$H55^0.5/$H56*(AC52*($H58+$H60*AC52))^(2/3)*($H58+2*$H60*AC52)-2/3*AC59*($H58+2*(AC52^2+$H60^2*AC52^2)^0.5)^(-1/3)*(AC52^2+$H60^2*AC52^2)^(-1/2)*2*AC52*(1+$H60^2),5/3*$H55^0.5/$H56*($H61^2/8*(2*ACOS(1-AC52/($H61/2))-SIN(2*ACOS(1-AC52/($H61/2)))))^(2/3)*($H61^2/8*(1-COS(2*ACOS(1-AC52/($H61/2)))))-2/3*AC59*($H61/2*2*ACOS(1-AC52/($H61/2)))^(-1/3)*$H61/2)</f>
        <v>#DIV/0!</v>
      </c>
      <c r="AD61" s="47" t="e">
        <f t="shared" ref="AD61" si="849">IF($H53=$AS$2,5/3*$H55^0.5/$H56*(AD52*($H58+$H60*AD52))^(2/3)*($H58+2*$H60*AD52)-2/3*AD59*($H58+2*(AD52^2+$H60^2*AD52^2)^0.5)^(-1/3)*(AD52^2+$H60^2*AD52^2)^(-1/2)*2*AD52*(1+$H60^2),5/3*$H55^0.5/$H56*($H61^2/8*(2*ACOS(1-AD52/($H61/2))-SIN(2*ACOS(1-AD52/($H61/2)))))^(2/3)*($H61^2/8*(1-COS(2*ACOS(1-AD52/($H61/2)))))-2/3*AD59*($H61/2*2*ACOS(1-AD52/($H61/2)))^(-1/3)*$H61/2)</f>
        <v>#DIV/0!</v>
      </c>
      <c r="AE61" s="47" t="e">
        <f t="shared" ref="AE61" si="850">IF($H53=$AS$2,5/3*$H55^0.5/$H56*(AE52*($H58+$H60*AE52))^(2/3)*($H58+2*$H60*AE52)-2/3*AE59*($H58+2*(AE52^2+$H60^2*AE52^2)^0.5)^(-1/3)*(AE52^2+$H60^2*AE52^2)^(-1/2)*2*AE52*(1+$H60^2),5/3*$H55^0.5/$H56*($H61^2/8*(2*ACOS(1-AE52/($H61/2))-SIN(2*ACOS(1-AE52/($H61/2)))))^(2/3)*($H61^2/8*(1-COS(2*ACOS(1-AE52/($H61/2)))))-2/3*AE59*($H61/2*2*ACOS(1-AE52/($H61/2)))^(-1/3)*$H61/2)</f>
        <v>#DIV/0!</v>
      </c>
      <c r="AF61" s="47" t="e">
        <f t="shared" ref="AF61" si="851">IF($H53=$AS$2,5/3*$H55^0.5/$H56*(AF52*($H58+$H60*AF52))^(2/3)*($H58+2*$H60*AF52)-2/3*AF59*($H58+2*(AF52^2+$H60^2*AF52^2)^0.5)^(-1/3)*(AF52^2+$H60^2*AF52^2)^(-1/2)*2*AF52*(1+$H60^2),5/3*$H55^0.5/$H56*($H61^2/8*(2*ACOS(1-AF52/($H61/2))-SIN(2*ACOS(1-AF52/($H61/2)))))^(2/3)*($H61^2/8*(1-COS(2*ACOS(1-AF52/($H61/2)))))-2/3*AF59*($H61/2*2*ACOS(1-AF52/($H61/2)))^(-1/3)*$H61/2)</f>
        <v>#DIV/0!</v>
      </c>
      <c r="AG61" s="47" t="e">
        <f t="shared" ref="AG61" si="852">IF($H53=$AS$2,5/3*$H55^0.5/$H56*(AG52*($H58+$H60*AG52))^(2/3)*($H58+2*$H60*AG52)-2/3*AG59*($H58+2*(AG52^2+$H60^2*AG52^2)^0.5)^(-1/3)*(AG52^2+$H60^2*AG52^2)^(-1/2)*2*AG52*(1+$H60^2),5/3*$H55^0.5/$H56*($H61^2/8*(2*ACOS(1-AG52/($H61/2))-SIN(2*ACOS(1-AG52/($H61/2)))))^(2/3)*($H61^2/8*(1-COS(2*ACOS(1-AG52/($H61/2)))))-2/3*AG59*($H61/2*2*ACOS(1-AG52/($H61/2)))^(-1/3)*$H61/2)</f>
        <v>#DIV/0!</v>
      </c>
      <c r="AH61" s="47" t="e">
        <f t="shared" ref="AH61" si="853">IF($H53=$AS$2,5/3*$H55^0.5/$H56*(AH52*($H58+$H60*AH52))^(2/3)*($H58+2*$H60*AH52)-2/3*AH59*($H58+2*(AH52^2+$H60^2*AH52^2)^0.5)^(-1/3)*(AH52^2+$H60^2*AH52^2)^(-1/2)*2*AH52*(1+$H60^2),5/3*$H55^0.5/$H56*($H61^2/8*(2*ACOS(1-AH52/($H61/2))-SIN(2*ACOS(1-AH52/($H61/2)))))^(2/3)*($H61^2/8*(1-COS(2*ACOS(1-AH52/($H61/2)))))-2/3*AH59*($H61/2*2*ACOS(1-AH52/($H61/2)))^(-1/3)*$H61/2)</f>
        <v>#DIV/0!</v>
      </c>
      <c r="AI61" s="47" t="e">
        <f t="shared" ref="AI61" si="854">IF($H53=$AS$2,5/3*$H55^0.5/$H56*(AI52*($H58+$H60*AI52))^(2/3)*($H58+2*$H60*AI52)-2/3*AI59*($H58+2*(AI52^2+$H60^2*AI52^2)^0.5)^(-1/3)*(AI52^2+$H60^2*AI52^2)^(-1/2)*2*AI52*(1+$H60^2),5/3*$H55^0.5/$H56*($H61^2/8*(2*ACOS(1-AI52/($H61/2))-SIN(2*ACOS(1-AI52/($H61/2)))))^(2/3)*($H61^2/8*(1-COS(2*ACOS(1-AI52/($H61/2)))))-2/3*AI59*($H61/2*2*ACOS(1-AI52/($H61/2)))^(-1/3)*$H61/2)</f>
        <v>#DIV/0!</v>
      </c>
      <c r="AJ61" s="47" t="e">
        <f t="shared" ref="AJ61" si="855">IF($H53=$AS$2,5/3*$H55^0.5/$H56*(AJ52*($H58+$H60*AJ52))^(2/3)*($H58+2*$H60*AJ52)-2/3*AJ59*($H58+2*(AJ52^2+$H60^2*AJ52^2)^0.5)^(-1/3)*(AJ52^2+$H60^2*AJ52^2)^(-1/2)*2*AJ52*(1+$H60^2),5/3*$H55^0.5/$H56*($H61^2/8*(2*ACOS(1-AJ52/($H61/2))-SIN(2*ACOS(1-AJ52/($H61/2)))))^(2/3)*($H61^2/8*(1-COS(2*ACOS(1-AJ52/($H61/2)))))-2/3*AJ59*($H61/2*2*ACOS(1-AJ52/($H61/2)))^(-1/3)*$H61/2)</f>
        <v>#DIV/0!</v>
      </c>
      <c r="AK61" s="47" t="e">
        <f t="shared" ref="AK61" si="856">IF($H53=$AS$2,5/3*$H55^0.5/$H56*(AK52*($H58+$H60*AK52))^(2/3)*($H58+2*$H60*AK52)-2/3*AK59*($H58+2*(AK52^2+$H60^2*AK52^2)^0.5)^(-1/3)*(AK52^2+$H60^2*AK52^2)^(-1/2)*2*AK52*(1+$H60^2),5/3*$H55^0.5/$H56*($H61^2/8*(2*ACOS(1-AK52/($H61/2))-SIN(2*ACOS(1-AK52/($H61/2)))))^(2/3)*($H61^2/8*(1-COS(2*ACOS(1-AK52/($H61/2)))))-2/3*AK59*($H61/2*2*ACOS(1-AK52/($H61/2)))^(-1/3)*$H61/2)</f>
        <v>#DIV/0!</v>
      </c>
      <c r="AL61" s="47" t="e">
        <f t="shared" ref="AL61" si="857">IF($H53=$AS$2,5/3*$H55^0.5/$H56*(AL52*($H58+$H60*AL52))^(2/3)*($H58+2*$H60*AL52)-2/3*AL59*($H58+2*(AL52^2+$H60^2*AL52^2)^0.5)^(-1/3)*(AL52^2+$H60^2*AL52^2)^(-1/2)*2*AL52*(1+$H60^2),5/3*$H55^0.5/$H56*($H61^2/8*(2*ACOS(1-AL52/($H61/2))-SIN(2*ACOS(1-AL52/($H61/2)))))^(2/3)*($H61^2/8*(1-COS(2*ACOS(1-AL52/($H61/2)))))-2/3*AL59*($H61/2*2*ACOS(1-AL52/($H61/2)))^(-1/3)*$H61/2)</f>
        <v>#DIV/0!</v>
      </c>
      <c r="AM61" s="47" t="e">
        <f t="shared" ref="AM61" si="858">IF($H53=$AS$2,5/3*$H55^0.5/$H56*(AM52*($H58+$H60*AM52))^(2/3)*($H58+2*$H60*AM52)-2/3*AM59*($H58+2*(AM52^2+$H60^2*AM52^2)^0.5)^(-1/3)*(AM52^2+$H60^2*AM52^2)^(-1/2)*2*AM52*(1+$H60^2),5/3*$H55^0.5/$H56*($H61^2/8*(2*ACOS(1-AM52/($H61/2))-SIN(2*ACOS(1-AM52/($H61/2)))))^(2/3)*($H61^2/8*(1-COS(2*ACOS(1-AM52/($H61/2)))))-2/3*AM59*($H61/2*2*ACOS(1-AM52/($H61/2)))^(-1/3)*$H61/2)</f>
        <v>#DIV/0!</v>
      </c>
      <c r="AN61" s="47" t="e">
        <f t="shared" ref="AN61" si="859">IF($H53=$AS$2,5/3*$H55^0.5/$H56*(AN52*($H58+$H60*AN52))^(2/3)*($H58+2*$H60*AN52)-2/3*AN59*($H58+2*(AN52^2+$H60^2*AN52^2)^0.5)^(-1/3)*(AN52^2+$H60^2*AN52^2)^(-1/2)*2*AN52*(1+$H60^2),5/3*$H55^0.5/$H56*($H61^2/8*(2*ACOS(1-AN52/($H61/2))-SIN(2*ACOS(1-AN52/($H61/2)))))^(2/3)*($H61^2/8*(1-COS(2*ACOS(1-AN52/($H61/2)))))-2/3*AN59*($H61/2*2*ACOS(1-AN52/($H61/2)))^(-1/3)*$H61/2)</f>
        <v>#DIV/0!</v>
      </c>
    </row>
    <row r="62" spans="1:45" ht="14.25" customHeight="1" x14ac:dyDescent="0.15">
      <c r="A62" s="49"/>
      <c r="B62" s="49"/>
      <c r="C62" s="5"/>
      <c r="D62" s="7"/>
      <c r="E62" s="11">
        <f>ROUND(D62/10000,3)</f>
        <v>0</v>
      </c>
      <c r="F62" s="3"/>
      <c r="G62" s="25" t="s">
        <v>1</v>
      </c>
      <c r="H62" s="29"/>
      <c r="I62" s="61" t="s">
        <v>23</v>
      </c>
      <c r="J62" s="73">
        <f>IF($H63=AS$2,ROUND(H69*0.8,4),ROUND(H71*0.8,4))</f>
        <v>0</v>
      </c>
      <c r="K62" s="52" t="e">
        <f>ROUND(J66*J70,4)</f>
        <v>#DIV/0!</v>
      </c>
      <c r="L62" s="61" t="s">
        <v>31</v>
      </c>
      <c r="M62" s="63" t="e">
        <f>IF(U67=U69,U62,IF(V67=V69,V62,IF(W67=W69,W62,IF(X67=X69,X62,IF(Y67=Y69,Y62,IF(Z67=Z69,Z62,IF(AA67=AA69,AA62,IF(AB67=AB69,AB62,IF(AC67=AC69,AC62,IF(AD67=AD69,AD62,IF(AE67=AE69,AE62,IF(AF67=AF69,AF62,IF(AG67=AG69,AG62,IF(AH67=AH69,AH62,IF(AI67=AI69,AI62,IF(AJ67=AJ69,AJ62,IF(AK67=AK69,AK62,IF(AL67=AL69,AL62,IF(AM67=AM69,AM62,IF(AN67=AN69,AN62,AN62))))))))))))))))))))</f>
        <v>#DIV/0!</v>
      </c>
      <c r="N62" s="58" t="e">
        <f>ROUND(M66*M70,4)</f>
        <v>#DIV/0!</v>
      </c>
      <c r="O62" s="61" t="s">
        <v>99</v>
      </c>
      <c r="P62" s="63" t="e">
        <f>M70</f>
        <v>#DIV/0!</v>
      </c>
      <c r="Q62" s="52" t="e">
        <f>ROUND($F71*$P70*$E71/360,4)</f>
        <v>#DIV/0!</v>
      </c>
      <c r="R62" s="55" t="e">
        <f>IF(AND(K62&gt;Q62,N62=Q62),"ＯＫ","ＮＧ")</f>
        <v>#DIV/0!</v>
      </c>
      <c r="T62" s="40" t="s">
        <v>41</v>
      </c>
      <c r="U62" s="41">
        <f>J62</f>
        <v>0</v>
      </c>
      <c r="V62" s="41" t="e">
        <f>IF($H63=$AS$2,ROUND(U62-U70/U71,5),ROUND($H71/2-$H71/2*COS((2*ACOS(1-U62/($H71/2))-U70/U71)/2),5))</f>
        <v>#DIV/0!</v>
      </c>
      <c r="W62" s="41" t="e">
        <f t="shared" ref="W62" si="860">IF($H63=$AS$2,ROUND(V62-V70/V71,5),ROUND($H71/2-$H71/2*COS((2*ACOS(1-V62/($H71/2))-V70/V71)/2),5))</f>
        <v>#DIV/0!</v>
      </c>
      <c r="X62" s="41" t="e">
        <f t="shared" ref="X62" si="861">IF($H63=$AS$2,ROUND(W62-W70/W71,5),ROUND($H71/2-$H71/2*COS((2*ACOS(1-W62/($H71/2))-W70/W71)/2),5))</f>
        <v>#DIV/0!</v>
      </c>
      <c r="Y62" s="41" t="e">
        <f t="shared" ref="Y62" si="862">IF($H63=$AS$2,ROUND(X62-X70/X71,5),ROUND($H71/2-$H71/2*COS((2*ACOS(1-X62/($H71/2))-X70/X71)/2),5))</f>
        <v>#DIV/0!</v>
      </c>
      <c r="Z62" s="41" t="e">
        <f t="shared" ref="Z62" si="863">IF($H63=$AS$2,ROUND(Y62-Y70/Y71,5),ROUND($H71/2-$H71/2*COS((2*ACOS(1-Y62/($H71/2))-Y70/Y71)/2),5))</f>
        <v>#DIV/0!</v>
      </c>
      <c r="AA62" s="41" t="e">
        <f t="shared" ref="AA62" si="864">IF($H63=$AS$2,ROUND(Z62-Z70/Z71,5),ROUND($H71/2-$H71/2*COS((2*ACOS(1-Z62/($H71/2))-Z70/Z71)/2),5))</f>
        <v>#DIV/0!</v>
      </c>
      <c r="AB62" s="41" t="e">
        <f t="shared" ref="AB62" si="865">IF($H63=$AS$2,ROUND(AA62-AA70/AA71,5),ROUND($H71/2-$H71/2*COS((2*ACOS(1-AA62/($H71/2))-AA70/AA71)/2),5))</f>
        <v>#DIV/0!</v>
      </c>
      <c r="AC62" s="41" t="e">
        <f t="shared" ref="AC62" si="866">IF($H63=$AS$2,ROUND(AB62-AB70/AB71,5),ROUND($H71/2-$H71/2*COS((2*ACOS(1-AB62/($H71/2))-AB70/AB71)/2),5))</f>
        <v>#DIV/0!</v>
      </c>
      <c r="AD62" s="41" t="e">
        <f t="shared" ref="AD62" si="867">IF($H63=$AS$2,ROUND(AC62-AC70/AC71,5),ROUND($H71/2-$H71/2*COS((2*ACOS(1-AC62/($H71/2))-AC70/AC71)/2),5))</f>
        <v>#DIV/0!</v>
      </c>
      <c r="AE62" s="41" t="e">
        <f t="shared" ref="AE62" si="868">IF($H63=$AS$2,ROUND(AD62-AD70/AD71,5),ROUND($H71/2-$H71/2*COS((2*ACOS(1-AD62/($H71/2))-AD70/AD71)/2),5))</f>
        <v>#DIV/0!</v>
      </c>
      <c r="AF62" s="41" t="e">
        <f t="shared" ref="AF62" si="869">IF($H63=$AS$2,ROUND(AE62-AE70/AE71,5),ROUND($H71/2-$H71/2*COS((2*ACOS(1-AE62/($H71/2))-AE70/AE71)/2),5))</f>
        <v>#DIV/0!</v>
      </c>
      <c r="AG62" s="41" t="e">
        <f t="shared" ref="AG62" si="870">IF($H63=$AS$2,ROUND(AF62-AF70/AF71,5),ROUND($H71/2-$H71/2*COS((2*ACOS(1-AF62/($H71/2))-AF70/AF71)/2),5))</f>
        <v>#DIV/0!</v>
      </c>
      <c r="AH62" s="41" t="e">
        <f t="shared" ref="AH62" si="871">IF($H63=$AS$2,ROUND(AG62-AG70/AG71,5),ROUND($H71/2-$H71/2*COS((2*ACOS(1-AG62/($H71/2))-AG70/AG71)/2),5))</f>
        <v>#DIV/0!</v>
      </c>
      <c r="AI62" s="41" t="e">
        <f t="shared" ref="AI62" si="872">IF($H63=$AS$2,ROUND(AH62-AH70/AH71,5),ROUND($H71/2-$H71/2*COS((2*ACOS(1-AH62/($H71/2))-AH70/AH71)/2),5))</f>
        <v>#DIV/0!</v>
      </c>
      <c r="AJ62" s="41" t="e">
        <f t="shared" ref="AJ62" si="873">IF($H63=$AS$2,ROUND(AI62-AI70/AI71,5),ROUND($H71/2-$H71/2*COS((2*ACOS(1-AI62/($H71/2))-AI70/AI71)/2),5))</f>
        <v>#DIV/0!</v>
      </c>
      <c r="AK62" s="41" t="e">
        <f t="shared" ref="AK62" si="874">IF($H63=$AS$2,ROUND(AJ62-AJ70/AJ71,5),ROUND($H71/2-$H71/2*COS((2*ACOS(1-AJ62/($H71/2))-AJ70/AJ71)/2),5))</f>
        <v>#DIV/0!</v>
      </c>
      <c r="AL62" s="41" t="e">
        <f t="shared" ref="AL62" si="875">IF($H63=$AS$2,ROUND(AK62-AK70/AK71,5),ROUND($H71/2-$H71/2*COS((2*ACOS(1-AK62/($H71/2))-AK70/AK71)/2),5))</f>
        <v>#DIV/0!</v>
      </c>
      <c r="AM62" s="41" t="e">
        <f t="shared" ref="AM62" si="876">IF($H63=$AS$2,ROUND(AL62-AL70/AL71,5),ROUND($H71/2-$H71/2*COS((2*ACOS(1-AL62/($H71/2))-AL70/AL71)/2),5))</f>
        <v>#DIV/0!</v>
      </c>
      <c r="AN62" s="41" t="e">
        <f t="shared" ref="AN62" si="877">IF($H63=$AS$2,ROUND(AM62-AM70/AM71,5),ROUND($H71/2-$H71/2*COS((2*ACOS(1-AM62/($H71/2))-AM70/AM71)/2),5))</f>
        <v>#DIV/0!</v>
      </c>
      <c r="AS62" t="s">
        <v>11</v>
      </c>
    </row>
    <row r="63" spans="1:45" ht="14.25" customHeight="1" x14ac:dyDescent="0.15">
      <c r="A63" s="50"/>
      <c r="B63" s="50"/>
      <c r="C63" s="6"/>
      <c r="D63" s="8"/>
      <c r="E63" s="12">
        <f>ROUND(D63/10000,3)</f>
        <v>0</v>
      </c>
      <c r="F63" s="4"/>
      <c r="G63" s="26" t="s">
        <v>17</v>
      </c>
      <c r="H63" s="30"/>
      <c r="I63" s="62"/>
      <c r="J63" s="59"/>
      <c r="K63" s="53"/>
      <c r="L63" s="62"/>
      <c r="M63" s="64"/>
      <c r="N63" s="58"/>
      <c r="O63" s="62"/>
      <c r="P63" s="64"/>
      <c r="Q63" s="53"/>
      <c r="R63" s="56"/>
      <c r="T63" s="42" t="s">
        <v>42</v>
      </c>
      <c r="U63" s="43" t="e">
        <f>IF($H63=$AS$2,ROUND($H68+2*(U62^2+$H70^2*U62^2)^0.5,5),ROUND($H71/2*2*ACOS(1-U62/($H71/2)),5))</f>
        <v>#DIV/0!</v>
      </c>
      <c r="V63" s="43" t="e">
        <f t="shared" ref="V63" si="878">IF($H63=$AS$2,ROUND($H68+2*(V62^2+$H70^2*V62^2)^0.5,5),ROUND($H71/2*2*ACOS(1-V62/($H71/2)),5))</f>
        <v>#DIV/0!</v>
      </c>
      <c r="W63" s="43" t="e">
        <f t="shared" ref="W63" si="879">IF($H63=$AS$2,ROUND($H68+2*(W62^2+$H70^2*W62^2)^0.5,5),ROUND($H71/2*2*ACOS(1-W62/($H71/2)),5))</f>
        <v>#DIV/0!</v>
      </c>
      <c r="X63" s="43" t="e">
        <f t="shared" ref="X63" si="880">IF($H63=$AS$2,ROUND($H68+2*(X62^2+$H70^2*X62^2)^0.5,5),ROUND($H71/2*2*ACOS(1-X62/($H71/2)),5))</f>
        <v>#DIV/0!</v>
      </c>
      <c r="Y63" s="43" t="e">
        <f t="shared" ref="Y63" si="881">IF($H63=$AS$2,ROUND($H68+2*(Y62^2+$H70^2*Y62^2)^0.5,5),ROUND($H71/2*2*ACOS(1-Y62/($H71/2)),5))</f>
        <v>#DIV/0!</v>
      </c>
      <c r="Z63" s="43" t="e">
        <f t="shared" ref="Z63" si="882">IF($H63=$AS$2,ROUND($H68+2*(Z62^2+$H70^2*Z62^2)^0.5,5),ROUND($H71/2*2*ACOS(1-Z62/($H71/2)),5))</f>
        <v>#DIV/0!</v>
      </c>
      <c r="AA63" s="43" t="e">
        <f t="shared" ref="AA63" si="883">IF($H63=$AS$2,ROUND($H68+2*(AA62^2+$H70^2*AA62^2)^0.5,5),ROUND($H71/2*2*ACOS(1-AA62/($H71/2)),5))</f>
        <v>#DIV/0!</v>
      </c>
      <c r="AB63" s="43" t="e">
        <f t="shared" ref="AB63" si="884">IF($H63=$AS$2,ROUND($H68+2*(AB62^2+$H70^2*AB62^2)^0.5,5),ROUND($H71/2*2*ACOS(1-AB62/($H71/2)),5))</f>
        <v>#DIV/0!</v>
      </c>
      <c r="AC63" s="43" t="e">
        <f t="shared" ref="AC63" si="885">IF($H63=$AS$2,ROUND($H68+2*(AC62^2+$H70^2*AC62^2)^0.5,5),ROUND($H71/2*2*ACOS(1-AC62/($H71/2)),5))</f>
        <v>#DIV/0!</v>
      </c>
      <c r="AD63" s="43" t="e">
        <f t="shared" ref="AD63" si="886">IF($H63=$AS$2,ROUND($H68+2*(AD62^2+$H70^2*AD62^2)^0.5,5),ROUND($H71/2*2*ACOS(1-AD62/($H71/2)),5))</f>
        <v>#DIV/0!</v>
      </c>
      <c r="AE63" s="43" t="e">
        <f t="shared" ref="AE63" si="887">IF($H63=$AS$2,ROUND($H68+2*(AE62^2+$H70^2*AE62^2)^0.5,5),ROUND($H71/2*2*ACOS(1-AE62/($H71/2)),5))</f>
        <v>#DIV/0!</v>
      </c>
      <c r="AF63" s="43" t="e">
        <f t="shared" ref="AF63" si="888">IF($H63=$AS$2,ROUND($H68+2*(AF62^2+$H70^2*AF62^2)^0.5,5),ROUND($H71/2*2*ACOS(1-AF62/($H71/2)),5))</f>
        <v>#DIV/0!</v>
      </c>
      <c r="AG63" s="43" t="e">
        <f t="shared" ref="AG63" si="889">IF($H63=$AS$2,ROUND($H68+2*(AG62^2+$H70^2*AG62^2)^0.5,5),ROUND($H71/2*2*ACOS(1-AG62/($H71/2)),5))</f>
        <v>#DIV/0!</v>
      </c>
      <c r="AH63" s="43" t="e">
        <f t="shared" ref="AH63" si="890">IF($H63=$AS$2,ROUND($H68+2*(AH62^2+$H70^2*AH62^2)^0.5,5),ROUND($H71/2*2*ACOS(1-AH62/($H71/2)),5))</f>
        <v>#DIV/0!</v>
      </c>
      <c r="AI63" s="43" t="e">
        <f t="shared" ref="AI63" si="891">IF($H63=$AS$2,ROUND($H68+2*(AI62^2+$H70^2*AI62^2)^0.5,5),ROUND($H71/2*2*ACOS(1-AI62/($H71/2)),5))</f>
        <v>#DIV/0!</v>
      </c>
      <c r="AJ63" s="43" t="e">
        <f t="shared" ref="AJ63" si="892">IF($H63=$AS$2,ROUND($H68+2*(AJ62^2+$H70^2*AJ62^2)^0.5,5),ROUND($H71/2*2*ACOS(1-AJ62/($H71/2)),5))</f>
        <v>#DIV/0!</v>
      </c>
      <c r="AK63" s="43" t="e">
        <f t="shared" ref="AK63" si="893">IF($H63=$AS$2,ROUND($H68+2*(AK62^2+$H70^2*AK62^2)^0.5,5),ROUND($H71/2*2*ACOS(1-AK62/($H71/2)),5))</f>
        <v>#DIV/0!</v>
      </c>
      <c r="AL63" s="43" t="e">
        <f t="shared" ref="AL63" si="894">IF($H63=$AS$2,ROUND($H68+2*(AL62^2+$H70^2*AL62^2)^0.5,5),ROUND($H71/2*2*ACOS(1-AL62/($H71/2)),5))</f>
        <v>#DIV/0!</v>
      </c>
      <c r="AM63" s="43" t="e">
        <f t="shared" ref="AM63" si="895">IF($H63=$AS$2,ROUND($H68+2*(AM62^2+$H70^2*AM62^2)^0.5,5),ROUND($H71/2*2*ACOS(1-AM62/($H71/2)),5))</f>
        <v>#DIV/0!</v>
      </c>
      <c r="AN63" s="43" t="e">
        <f t="shared" ref="AN63" si="896">IF($H63=$AS$2,ROUND($H68+2*(AN62^2+$H70^2*AN62^2)^0.5,5),ROUND($H71/2*2*ACOS(1-AN62/($H71/2)),5))</f>
        <v>#DIV/0!</v>
      </c>
      <c r="AS63" t="s">
        <v>12</v>
      </c>
    </row>
    <row r="64" spans="1:45" ht="14.25" customHeight="1" x14ac:dyDescent="0.15">
      <c r="A64" s="50"/>
      <c r="B64" s="50"/>
      <c r="C64" s="6"/>
      <c r="D64" s="8"/>
      <c r="E64" s="12">
        <f>ROUND(D64/10000,3)</f>
        <v>0</v>
      </c>
      <c r="F64" s="4"/>
      <c r="G64" s="26" t="s">
        <v>18</v>
      </c>
      <c r="H64" s="31"/>
      <c r="I64" s="62" t="s">
        <v>24</v>
      </c>
      <c r="J64" s="59" t="e">
        <f>IF($H63=$AS$2,ROUND($H68+2*(J62^2+$H70^2*J62^2)^0.5,4),ROUND($H71/2*(2*ACOS(1-J62/($H71/2))),4))</f>
        <v>#DIV/0!</v>
      </c>
      <c r="K64" s="53"/>
      <c r="L64" s="62" t="s">
        <v>34</v>
      </c>
      <c r="M64" s="65" t="e">
        <f>IF($H63=$AS$2,ROUND($H68+2*(M62^2+$H70^2*M62^2)^0.5,5),ROUND($H71/2*(2*ACOS(1-M62/($H71/2))),5))</f>
        <v>#DIV/0!</v>
      </c>
      <c r="N64" s="58"/>
      <c r="O64" s="68" t="s">
        <v>27</v>
      </c>
      <c r="P64" s="70"/>
      <c r="Q64" s="53"/>
      <c r="R64" s="56"/>
      <c r="T64" s="42" t="s">
        <v>43</v>
      </c>
      <c r="U64" s="43" t="e">
        <f>IF($H63=$AS$2,ROUND(U62*($H68+$H70*U62),5),ROUND($H71^2/8*(2*ACOS(1-U62/($H71/2))-SIN(2*ACOS(1-U62/($H71/2)))),5))</f>
        <v>#DIV/0!</v>
      </c>
      <c r="V64" s="43" t="e">
        <f t="shared" ref="V64" si="897">IF($H63=$AS$2,ROUND(V62*($H68+$H70*V62),5),ROUND($H71^2/8*(2*ACOS(1-V62/($H71/2))-SIN(2*ACOS(1-V62/($H71/2)))),5))</f>
        <v>#DIV/0!</v>
      </c>
      <c r="W64" s="43" t="e">
        <f t="shared" ref="W64" si="898">IF($H63=$AS$2,ROUND(W62*($H68+$H70*W62),5),ROUND($H71^2/8*(2*ACOS(1-W62/($H71/2))-SIN(2*ACOS(1-W62/($H71/2)))),5))</f>
        <v>#DIV/0!</v>
      </c>
      <c r="X64" s="43" t="e">
        <f t="shared" ref="X64" si="899">IF($H63=$AS$2,ROUND(X62*($H68+$H70*X62),5),ROUND($H71^2/8*(2*ACOS(1-X62/($H71/2))-SIN(2*ACOS(1-X62/($H71/2)))),5))</f>
        <v>#DIV/0!</v>
      </c>
      <c r="Y64" s="43" t="e">
        <f t="shared" ref="Y64" si="900">IF($H63=$AS$2,ROUND(Y62*($H68+$H70*Y62),5),ROUND($H71^2/8*(2*ACOS(1-Y62/($H71/2))-SIN(2*ACOS(1-Y62/($H71/2)))),5))</f>
        <v>#DIV/0!</v>
      </c>
      <c r="Z64" s="43" t="e">
        <f t="shared" ref="Z64" si="901">IF($H63=$AS$2,ROUND(Z62*($H68+$H70*Z62),5),ROUND($H71^2/8*(2*ACOS(1-Z62/($H71/2))-SIN(2*ACOS(1-Z62/($H71/2)))),5))</f>
        <v>#DIV/0!</v>
      </c>
      <c r="AA64" s="43" t="e">
        <f t="shared" ref="AA64" si="902">IF($H63=$AS$2,ROUND(AA62*($H68+$H70*AA62),5),ROUND($H71^2/8*(2*ACOS(1-AA62/($H71/2))-SIN(2*ACOS(1-AA62/($H71/2)))),5))</f>
        <v>#DIV/0!</v>
      </c>
      <c r="AB64" s="43" t="e">
        <f t="shared" ref="AB64" si="903">IF($H63=$AS$2,ROUND(AB62*($H68+$H70*AB62),5),ROUND($H71^2/8*(2*ACOS(1-AB62/($H71/2))-SIN(2*ACOS(1-AB62/($H71/2)))),5))</f>
        <v>#DIV/0!</v>
      </c>
      <c r="AC64" s="43" t="e">
        <f t="shared" ref="AC64" si="904">IF($H63=$AS$2,ROUND(AC62*($H68+$H70*AC62),5),ROUND($H71^2/8*(2*ACOS(1-AC62/($H71/2))-SIN(2*ACOS(1-AC62/($H71/2)))),5))</f>
        <v>#DIV/0!</v>
      </c>
      <c r="AD64" s="43" t="e">
        <f t="shared" ref="AD64" si="905">IF($H63=$AS$2,ROUND(AD62*($H68+$H70*AD62),5),ROUND($H71^2/8*(2*ACOS(1-AD62/($H71/2))-SIN(2*ACOS(1-AD62/($H71/2)))),5))</f>
        <v>#DIV/0!</v>
      </c>
      <c r="AE64" s="43" t="e">
        <f t="shared" ref="AE64" si="906">IF($H63=$AS$2,ROUND(AE62*($H68+$H70*AE62),5),ROUND($H71^2/8*(2*ACOS(1-AE62/($H71/2))-SIN(2*ACOS(1-AE62/($H71/2)))),5))</f>
        <v>#DIV/0!</v>
      </c>
      <c r="AF64" s="43" t="e">
        <f t="shared" ref="AF64" si="907">IF($H63=$AS$2,ROUND(AF62*($H68+$H70*AF62),5),ROUND($H71^2/8*(2*ACOS(1-AF62/($H71/2))-SIN(2*ACOS(1-AF62/($H71/2)))),5))</f>
        <v>#DIV/0!</v>
      </c>
      <c r="AG64" s="43" t="e">
        <f t="shared" ref="AG64" si="908">IF($H63=$AS$2,ROUND(AG62*($H68+$H70*AG62),5),ROUND($H71^2/8*(2*ACOS(1-AG62/($H71/2))-SIN(2*ACOS(1-AG62/($H71/2)))),5))</f>
        <v>#DIV/0!</v>
      </c>
      <c r="AH64" s="43" t="e">
        <f t="shared" ref="AH64" si="909">IF($H63=$AS$2,ROUND(AH62*($H68+$H70*AH62),5),ROUND($H71^2/8*(2*ACOS(1-AH62/($H71/2))-SIN(2*ACOS(1-AH62/($H71/2)))),5))</f>
        <v>#DIV/0!</v>
      </c>
      <c r="AI64" s="43" t="e">
        <f t="shared" ref="AI64" si="910">IF($H63=$AS$2,ROUND(AI62*($H68+$H70*AI62),5),ROUND($H71^2/8*(2*ACOS(1-AI62/($H71/2))-SIN(2*ACOS(1-AI62/($H71/2)))),5))</f>
        <v>#DIV/0!</v>
      </c>
      <c r="AJ64" s="43" t="e">
        <f t="shared" ref="AJ64" si="911">IF($H63=$AS$2,ROUND(AJ62*($H68+$H70*AJ62),5),ROUND($H71^2/8*(2*ACOS(1-AJ62/($H71/2))-SIN(2*ACOS(1-AJ62/($H71/2)))),5))</f>
        <v>#DIV/0!</v>
      </c>
      <c r="AK64" s="43" t="e">
        <f t="shared" ref="AK64" si="912">IF($H63=$AS$2,ROUND(AK62*($H68+$H70*AK62),5),ROUND($H71^2/8*(2*ACOS(1-AK62/($H71/2))-SIN(2*ACOS(1-AK62/($H71/2)))),5))</f>
        <v>#DIV/0!</v>
      </c>
      <c r="AL64" s="43" t="e">
        <f t="shared" ref="AL64" si="913">IF($H63=$AS$2,ROUND(AL62*($H68+$H70*AL62),5),ROUND($H71^2/8*(2*ACOS(1-AL62/($H71/2))-SIN(2*ACOS(1-AL62/($H71/2)))),5))</f>
        <v>#DIV/0!</v>
      </c>
      <c r="AM64" s="43" t="e">
        <f t="shared" ref="AM64" si="914">IF($H63=$AS$2,ROUND(AM62*($H68+$H70*AM62),5),ROUND($H71^2/8*(2*ACOS(1-AM62/($H71/2))-SIN(2*ACOS(1-AM62/($H71/2)))),5))</f>
        <v>#DIV/0!</v>
      </c>
      <c r="AN64" s="43" t="e">
        <f t="shared" ref="AN64" si="915">IF($H63=$AS$2,ROUND(AN62*($H68+$H70*AN62),5),ROUND($H71^2/8*(2*ACOS(1-AN62/($H71/2))-SIN(2*ACOS(1-AN62/($H71/2)))),5))</f>
        <v>#DIV/0!</v>
      </c>
    </row>
    <row r="65" spans="1:45" ht="14.25" customHeight="1" x14ac:dyDescent="0.15">
      <c r="A65" s="50"/>
      <c r="B65" s="50"/>
      <c r="C65" s="6"/>
      <c r="D65" s="8"/>
      <c r="E65" s="12">
        <f>ROUND(D65/10000,3)</f>
        <v>0</v>
      </c>
      <c r="F65" s="4"/>
      <c r="G65" s="26" t="s">
        <v>19</v>
      </c>
      <c r="H65" s="48"/>
      <c r="I65" s="62"/>
      <c r="J65" s="59"/>
      <c r="K65" s="53"/>
      <c r="L65" s="62"/>
      <c r="M65" s="66"/>
      <c r="N65" s="58"/>
      <c r="O65" s="69"/>
      <c r="P65" s="70"/>
      <c r="Q65" s="53"/>
      <c r="R65" s="56"/>
      <c r="T65" s="42" t="s">
        <v>44</v>
      </c>
      <c r="U65" s="43" t="e">
        <f>ROUND(U64/U63,5)</f>
        <v>#DIV/0!</v>
      </c>
      <c r="V65" s="43" t="e">
        <f t="shared" ref="V65" si="916">ROUND(V64/V63,5)</f>
        <v>#DIV/0!</v>
      </c>
      <c r="W65" s="43" t="e">
        <f t="shared" ref="W65" si="917">ROUND(W64/W63,5)</f>
        <v>#DIV/0!</v>
      </c>
      <c r="X65" s="43" t="e">
        <f t="shared" ref="X65" si="918">ROUND(X64/X63,5)</f>
        <v>#DIV/0!</v>
      </c>
      <c r="Y65" s="43" t="e">
        <f t="shared" ref="Y65" si="919">ROUND(Y64/Y63,5)</f>
        <v>#DIV/0!</v>
      </c>
      <c r="Z65" s="43" t="e">
        <f t="shared" ref="Z65" si="920">ROUND(Z64/Z63,5)</f>
        <v>#DIV/0!</v>
      </c>
      <c r="AA65" s="43" t="e">
        <f t="shared" ref="AA65" si="921">ROUND(AA64/AA63,5)</f>
        <v>#DIV/0!</v>
      </c>
      <c r="AB65" s="43" t="e">
        <f t="shared" ref="AB65" si="922">ROUND(AB64/AB63,5)</f>
        <v>#DIV/0!</v>
      </c>
      <c r="AC65" s="43" t="e">
        <f t="shared" ref="AC65" si="923">ROUND(AC64/AC63,5)</f>
        <v>#DIV/0!</v>
      </c>
      <c r="AD65" s="43" t="e">
        <f t="shared" ref="AD65" si="924">ROUND(AD64/AD63,5)</f>
        <v>#DIV/0!</v>
      </c>
      <c r="AE65" s="43" t="e">
        <f t="shared" ref="AE65" si="925">ROUND(AE64/AE63,5)</f>
        <v>#DIV/0!</v>
      </c>
      <c r="AF65" s="43" t="e">
        <f t="shared" ref="AF65" si="926">ROUND(AF64/AF63,5)</f>
        <v>#DIV/0!</v>
      </c>
      <c r="AG65" s="43" t="e">
        <f t="shared" ref="AG65" si="927">ROUND(AG64/AG63,5)</f>
        <v>#DIV/0!</v>
      </c>
      <c r="AH65" s="43" t="e">
        <f t="shared" ref="AH65" si="928">ROUND(AH64/AH63,5)</f>
        <v>#DIV/0!</v>
      </c>
      <c r="AI65" s="43" t="e">
        <f t="shared" ref="AI65" si="929">ROUND(AI64/AI63,5)</f>
        <v>#DIV/0!</v>
      </c>
      <c r="AJ65" s="43" t="e">
        <f t="shared" ref="AJ65" si="930">ROUND(AJ64/AJ63,5)</f>
        <v>#DIV/0!</v>
      </c>
      <c r="AK65" s="43" t="e">
        <f t="shared" ref="AK65" si="931">ROUND(AK64/AK63,5)</f>
        <v>#DIV/0!</v>
      </c>
      <c r="AL65" s="43" t="e">
        <f t="shared" ref="AL65" si="932">ROUND(AL64/AL63,5)</f>
        <v>#DIV/0!</v>
      </c>
      <c r="AM65" s="43" t="e">
        <f t="shared" ref="AM65" si="933">ROUND(AM64/AM63,5)</f>
        <v>#DIV/0!</v>
      </c>
      <c r="AN65" s="43" t="e">
        <f t="shared" ref="AN65" si="934">ROUND(AN64/AN63,5)</f>
        <v>#DIV/0!</v>
      </c>
    </row>
    <row r="66" spans="1:45" ht="14.25" customHeight="1" x14ac:dyDescent="0.15">
      <c r="A66" s="50"/>
      <c r="B66" s="50"/>
      <c r="C66" s="15" t="s">
        <v>6</v>
      </c>
      <c r="D66" s="16">
        <f>SUM(D62:D65)</f>
        <v>0</v>
      </c>
      <c r="E66" s="13">
        <f>SUM(E62:E65)</f>
        <v>0</v>
      </c>
      <c r="F66" s="17">
        <f>IF(E66=0,0,ROUND(F62*E62/E66+F63*E63/E66+F64*E64/E66+F65*E65/E66,2))</f>
        <v>0</v>
      </c>
      <c r="G66" s="38" t="s">
        <v>20</v>
      </c>
      <c r="H66" s="32"/>
      <c r="I66" s="62" t="s">
        <v>32</v>
      </c>
      <c r="J66" s="59" t="e">
        <f>IF($H63=$AS$2,ROUND(J62*($H68+$H70*J62),4),ROUND($H71^2/8*((2*ACOS(1-J62/($H71/2)))-SIN((2*ACOS(1-J62/($H71/2))))),4))</f>
        <v>#DIV/0!</v>
      </c>
      <c r="K66" s="53"/>
      <c r="L66" s="62" t="s">
        <v>33</v>
      </c>
      <c r="M66" s="64" t="e">
        <f>IF($H63=$AS$2,ROUND(M62*($H68+$H70*M62),5),ROUND($H71^2/8*(2*ACOS(1-M62/($H71/2))-SIN(2*ACOS(1-M62/($H71/2)))),5))</f>
        <v>#DIV/0!</v>
      </c>
      <c r="N66" s="58"/>
      <c r="O66" s="62" t="s">
        <v>28</v>
      </c>
      <c r="P66" s="59" t="e">
        <f>ROUND($H64/M70/60,4)</f>
        <v>#DIV/0!</v>
      </c>
      <c r="Q66" s="53"/>
      <c r="R66" s="56"/>
      <c r="T66" s="42" t="s">
        <v>45</v>
      </c>
      <c r="U66" s="43" t="e">
        <f>ROUND((U65^(2/3)*$H65^0.5)/$H66,5)</f>
        <v>#DIV/0!</v>
      </c>
      <c r="V66" s="43" t="e">
        <f>ROUND((V65^(2/3)*$H65^0.5)/$H66,5)</f>
        <v>#DIV/0!</v>
      </c>
      <c r="W66" s="43" t="e">
        <f t="shared" ref="W66" si="935">ROUND((W65^(2/3)*$H65^0.5)/$H66,5)</f>
        <v>#DIV/0!</v>
      </c>
      <c r="X66" s="43" t="e">
        <f t="shared" ref="X66" si="936">ROUND((X65^(2/3)*$H65^0.5)/$H66,5)</f>
        <v>#DIV/0!</v>
      </c>
      <c r="Y66" s="43" t="e">
        <f t="shared" ref="Y66" si="937">ROUND((Y65^(2/3)*$H65^0.5)/$H66,5)</f>
        <v>#DIV/0!</v>
      </c>
      <c r="Z66" s="43" t="e">
        <f t="shared" ref="Z66" si="938">ROUND((Z65^(2/3)*$H65^0.5)/$H66,5)</f>
        <v>#DIV/0!</v>
      </c>
      <c r="AA66" s="43" t="e">
        <f t="shared" ref="AA66" si="939">ROUND((AA65^(2/3)*$H65^0.5)/$H66,5)</f>
        <v>#DIV/0!</v>
      </c>
      <c r="AB66" s="43" t="e">
        <f t="shared" ref="AB66" si="940">ROUND((AB65^(2/3)*$H65^0.5)/$H66,5)</f>
        <v>#DIV/0!</v>
      </c>
      <c r="AC66" s="43" t="e">
        <f t="shared" ref="AC66" si="941">ROUND((AC65^(2/3)*$H65^0.5)/$H66,5)</f>
        <v>#DIV/0!</v>
      </c>
      <c r="AD66" s="43" t="e">
        <f t="shared" ref="AD66" si="942">ROUND((AD65^(2/3)*$H65^0.5)/$H66,5)</f>
        <v>#DIV/0!</v>
      </c>
      <c r="AE66" s="43" t="e">
        <f t="shared" ref="AE66" si="943">ROUND((AE65^(2/3)*$H65^0.5)/$H66,5)</f>
        <v>#DIV/0!</v>
      </c>
      <c r="AF66" s="43" t="e">
        <f t="shared" ref="AF66" si="944">ROUND((AF65^(2/3)*$H65^0.5)/$H66,5)</f>
        <v>#DIV/0!</v>
      </c>
      <c r="AG66" s="43" t="e">
        <f t="shared" ref="AG66" si="945">ROUND((AG65^(2/3)*$H65^0.5)/$H66,5)</f>
        <v>#DIV/0!</v>
      </c>
      <c r="AH66" s="43" t="e">
        <f t="shared" ref="AH66" si="946">ROUND((AH65^(2/3)*$H65^0.5)/$H66,5)</f>
        <v>#DIV/0!</v>
      </c>
      <c r="AI66" s="43" t="e">
        <f t="shared" ref="AI66" si="947">ROUND((AI65^(2/3)*$H65^0.5)/$H66,5)</f>
        <v>#DIV/0!</v>
      </c>
      <c r="AJ66" s="43" t="e">
        <f t="shared" ref="AJ66" si="948">ROUND((AJ65^(2/3)*$H65^0.5)/$H66,5)</f>
        <v>#DIV/0!</v>
      </c>
      <c r="AK66" s="43" t="e">
        <f t="shared" ref="AK66" si="949">ROUND((AK65^(2/3)*$H65^0.5)/$H66,5)</f>
        <v>#DIV/0!</v>
      </c>
      <c r="AL66" s="43" t="e">
        <f t="shared" ref="AL66" si="950">ROUND((AL65^(2/3)*$H65^0.5)/$H66,5)</f>
        <v>#DIV/0!</v>
      </c>
      <c r="AM66" s="43" t="e">
        <f t="shared" ref="AM66" si="951">ROUND((AM65^(2/3)*$H65^0.5)/$H66,5)</f>
        <v>#DIV/0!</v>
      </c>
      <c r="AN66" s="43" t="e">
        <f t="shared" ref="AN66" si="952">ROUND((AN65^(2/3)*$H65^0.5)/$H66,5)</f>
        <v>#DIV/0!</v>
      </c>
    </row>
    <row r="67" spans="1:45" ht="14.25" customHeight="1" x14ac:dyDescent="0.15">
      <c r="A67" s="50"/>
      <c r="B67" s="50"/>
      <c r="C67" s="5"/>
      <c r="D67" s="7"/>
      <c r="E67" s="11">
        <f>ROUND(D67/10000,3)</f>
        <v>0</v>
      </c>
      <c r="F67" s="3"/>
      <c r="G67" s="26" t="s">
        <v>97</v>
      </c>
      <c r="H67" s="31"/>
      <c r="I67" s="62"/>
      <c r="J67" s="59"/>
      <c r="K67" s="53"/>
      <c r="L67" s="62"/>
      <c r="M67" s="64"/>
      <c r="N67" s="58"/>
      <c r="O67" s="62"/>
      <c r="P67" s="59"/>
      <c r="Q67" s="53"/>
      <c r="R67" s="56"/>
      <c r="T67" s="44" t="s">
        <v>46</v>
      </c>
      <c r="U67" s="45" t="e">
        <f>ROUND(U64*U66,4)</f>
        <v>#DIV/0!</v>
      </c>
      <c r="V67" s="45" t="e">
        <f t="shared" ref="V67" si="953">ROUND(V64*V66,4)</f>
        <v>#DIV/0!</v>
      </c>
      <c r="W67" s="45" t="e">
        <f t="shared" ref="W67" si="954">ROUND(W64*W66,4)</f>
        <v>#DIV/0!</v>
      </c>
      <c r="X67" s="45" t="e">
        <f t="shared" ref="X67" si="955">ROUND(X64*X66,4)</f>
        <v>#DIV/0!</v>
      </c>
      <c r="Y67" s="45" t="e">
        <f t="shared" ref="Y67" si="956">ROUND(Y64*Y66,4)</f>
        <v>#DIV/0!</v>
      </c>
      <c r="Z67" s="45" t="e">
        <f t="shared" ref="Z67" si="957">ROUND(Z64*Z66,4)</f>
        <v>#DIV/0!</v>
      </c>
      <c r="AA67" s="45" t="e">
        <f t="shared" ref="AA67" si="958">ROUND(AA64*AA66,4)</f>
        <v>#DIV/0!</v>
      </c>
      <c r="AB67" s="45" t="e">
        <f t="shared" ref="AB67" si="959">ROUND(AB64*AB66,4)</f>
        <v>#DIV/0!</v>
      </c>
      <c r="AC67" s="45" t="e">
        <f t="shared" ref="AC67" si="960">ROUND(AC64*AC66,4)</f>
        <v>#DIV/0!</v>
      </c>
      <c r="AD67" s="45" t="e">
        <f t="shared" ref="AD67" si="961">ROUND(AD64*AD66,4)</f>
        <v>#DIV/0!</v>
      </c>
      <c r="AE67" s="45" t="e">
        <f t="shared" ref="AE67" si="962">ROUND(AE64*AE66,4)</f>
        <v>#DIV/0!</v>
      </c>
      <c r="AF67" s="45" t="e">
        <f t="shared" ref="AF67" si="963">ROUND(AF64*AF66,4)</f>
        <v>#DIV/0!</v>
      </c>
      <c r="AG67" s="45" t="e">
        <f t="shared" ref="AG67" si="964">ROUND(AG64*AG66,4)</f>
        <v>#DIV/0!</v>
      </c>
      <c r="AH67" s="45" t="e">
        <f t="shared" ref="AH67" si="965">ROUND(AH64*AH66,4)</f>
        <v>#DIV/0!</v>
      </c>
      <c r="AI67" s="45" t="e">
        <f t="shared" ref="AI67" si="966">ROUND(AI64*AI66,4)</f>
        <v>#DIV/0!</v>
      </c>
      <c r="AJ67" s="45" t="e">
        <f t="shared" ref="AJ67" si="967">ROUND(AJ64*AJ66,4)</f>
        <v>#DIV/0!</v>
      </c>
      <c r="AK67" s="45" t="e">
        <f t="shared" ref="AK67" si="968">ROUND(AK64*AK66,4)</f>
        <v>#DIV/0!</v>
      </c>
      <c r="AL67" s="45" t="e">
        <f t="shared" ref="AL67" si="969">ROUND(AL64*AL66,4)</f>
        <v>#DIV/0!</v>
      </c>
      <c r="AM67" s="45" t="e">
        <f t="shared" ref="AM67" si="970">ROUND(AM64*AM66,4)</f>
        <v>#DIV/0!</v>
      </c>
      <c r="AN67" s="45" t="e">
        <f t="shared" ref="AN67" si="971">ROUND(AN64*AN66,4)</f>
        <v>#DIV/0!</v>
      </c>
    </row>
    <row r="68" spans="1:45" ht="14.25" customHeight="1" x14ac:dyDescent="0.15">
      <c r="A68" s="50"/>
      <c r="B68" s="50"/>
      <c r="C68" s="6"/>
      <c r="D68" s="8"/>
      <c r="E68" s="12">
        <f>ROUND(D68/10000,3)</f>
        <v>0</v>
      </c>
      <c r="F68" s="4"/>
      <c r="G68" s="26" t="s">
        <v>98</v>
      </c>
      <c r="H68" s="31"/>
      <c r="I68" s="62" t="s">
        <v>25</v>
      </c>
      <c r="J68" s="59" t="e">
        <f>ROUND(J66/J64,4)</f>
        <v>#DIV/0!</v>
      </c>
      <c r="K68" s="53"/>
      <c r="L68" s="62" t="s">
        <v>35</v>
      </c>
      <c r="M68" s="64" t="e">
        <f>ROUND(M66/M64,5)</f>
        <v>#DIV/0!</v>
      </c>
      <c r="N68" s="58"/>
      <c r="O68" s="62" t="s">
        <v>29</v>
      </c>
      <c r="P68" s="59" t="e">
        <f>SUM(P64:P67)</f>
        <v>#DIV/0!</v>
      </c>
      <c r="Q68" s="53"/>
      <c r="R68" s="56"/>
      <c r="T68" s="42" t="s">
        <v>47</v>
      </c>
      <c r="U68" s="43" t="e">
        <f>ROUND($H64/U66/60,4)</f>
        <v>#DIV/0!</v>
      </c>
      <c r="V68" s="43" t="e">
        <f t="shared" ref="V68:AN68" si="972">ROUND($H64/V66/60,4)</f>
        <v>#DIV/0!</v>
      </c>
      <c r="W68" s="43" t="e">
        <f t="shared" si="972"/>
        <v>#DIV/0!</v>
      </c>
      <c r="X68" s="43" t="e">
        <f t="shared" si="972"/>
        <v>#DIV/0!</v>
      </c>
      <c r="Y68" s="43" t="e">
        <f t="shared" si="972"/>
        <v>#DIV/0!</v>
      </c>
      <c r="Z68" s="43" t="e">
        <f t="shared" si="972"/>
        <v>#DIV/0!</v>
      </c>
      <c r="AA68" s="43" t="e">
        <f t="shared" si="972"/>
        <v>#DIV/0!</v>
      </c>
      <c r="AB68" s="43" t="e">
        <f t="shared" si="972"/>
        <v>#DIV/0!</v>
      </c>
      <c r="AC68" s="43" t="e">
        <f t="shared" si="972"/>
        <v>#DIV/0!</v>
      </c>
      <c r="AD68" s="43" t="e">
        <f t="shared" si="972"/>
        <v>#DIV/0!</v>
      </c>
      <c r="AE68" s="43" t="e">
        <f t="shared" si="972"/>
        <v>#DIV/0!</v>
      </c>
      <c r="AF68" s="43" t="e">
        <f t="shared" si="972"/>
        <v>#DIV/0!</v>
      </c>
      <c r="AG68" s="43" t="e">
        <f t="shared" si="972"/>
        <v>#DIV/0!</v>
      </c>
      <c r="AH68" s="43" t="e">
        <f t="shared" si="972"/>
        <v>#DIV/0!</v>
      </c>
      <c r="AI68" s="43" t="e">
        <f t="shared" si="972"/>
        <v>#DIV/0!</v>
      </c>
      <c r="AJ68" s="43" t="e">
        <f t="shared" si="972"/>
        <v>#DIV/0!</v>
      </c>
      <c r="AK68" s="43" t="e">
        <f t="shared" si="972"/>
        <v>#DIV/0!</v>
      </c>
      <c r="AL68" s="43" t="e">
        <f t="shared" si="972"/>
        <v>#DIV/0!</v>
      </c>
      <c r="AM68" s="43" t="e">
        <f t="shared" si="972"/>
        <v>#DIV/0!</v>
      </c>
      <c r="AN68" s="43" t="e">
        <f t="shared" si="972"/>
        <v>#DIV/0!</v>
      </c>
    </row>
    <row r="69" spans="1:45" ht="14.25" customHeight="1" x14ac:dyDescent="0.15">
      <c r="A69" s="50"/>
      <c r="B69" s="50"/>
      <c r="C69" s="6"/>
      <c r="D69" s="8"/>
      <c r="E69" s="12">
        <f>ROUND(D69/10000,3)</f>
        <v>0</v>
      </c>
      <c r="F69" s="4"/>
      <c r="G69" s="26" t="s">
        <v>21</v>
      </c>
      <c r="H69" s="31"/>
      <c r="I69" s="62"/>
      <c r="J69" s="59"/>
      <c r="K69" s="53"/>
      <c r="L69" s="62"/>
      <c r="M69" s="64"/>
      <c r="N69" s="58"/>
      <c r="O69" s="62"/>
      <c r="P69" s="59"/>
      <c r="Q69" s="53"/>
      <c r="R69" s="56"/>
      <c r="T69" s="44" t="s">
        <v>48</v>
      </c>
      <c r="U69" s="45" t="e">
        <f>ROUND($F71*3500/($P64+U68+25)*$E71/360,4)</f>
        <v>#DIV/0!</v>
      </c>
      <c r="V69" s="45" t="e">
        <f t="shared" ref="V69" si="973">ROUND($F71*3500/($P64+V68+25)*$E71/360,4)</f>
        <v>#DIV/0!</v>
      </c>
      <c r="W69" s="45" t="e">
        <f t="shared" ref="W69" si="974">ROUND($F71*3500/($P64+W68+25)*$E71/360,4)</f>
        <v>#DIV/0!</v>
      </c>
      <c r="X69" s="45" t="e">
        <f t="shared" ref="X69" si="975">ROUND($F71*3500/($P64+X68+25)*$E71/360,4)</f>
        <v>#DIV/0!</v>
      </c>
      <c r="Y69" s="45" t="e">
        <f t="shared" ref="Y69" si="976">ROUND($F71*3500/($P64+Y68+25)*$E71/360,4)</f>
        <v>#DIV/0!</v>
      </c>
      <c r="Z69" s="45" t="e">
        <f t="shared" ref="Z69" si="977">ROUND($F71*3500/($P64+Z68+25)*$E71/360,4)</f>
        <v>#DIV/0!</v>
      </c>
      <c r="AA69" s="45" t="e">
        <f t="shared" ref="AA69" si="978">ROUND($F71*3500/($P64+AA68+25)*$E71/360,4)</f>
        <v>#DIV/0!</v>
      </c>
      <c r="AB69" s="45" t="e">
        <f t="shared" ref="AB69" si="979">ROUND($F71*3500/($P64+AB68+25)*$E71/360,4)</f>
        <v>#DIV/0!</v>
      </c>
      <c r="AC69" s="45" t="e">
        <f t="shared" ref="AC69" si="980">ROUND($F71*3500/($P64+AC68+25)*$E71/360,4)</f>
        <v>#DIV/0!</v>
      </c>
      <c r="AD69" s="45" t="e">
        <f t="shared" ref="AD69" si="981">ROUND($F71*3500/($P64+AD68+25)*$E71/360,4)</f>
        <v>#DIV/0!</v>
      </c>
      <c r="AE69" s="45" t="e">
        <f t="shared" ref="AE69" si="982">ROUND($F71*3500/($P64+AE68+25)*$E71/360,4)</f>
        <v>#DIV/0!</v>
      </c>
      <c r="AF69" s="45" t="e">
        <f t="shared" ref="AF69" si="983">ROUND($F71*3500/($P64+AF68+25)*$E71/360,4)</f>
        <v>#DIV/0!</v>
      </c>
      <c r="AG69" s="45" t="e">
        <f t="shared" ref="AG69" si="984">ROUND($F71*3500/($P64+AG68+25)*$E71/360,4)</f>
        <v>#DIV/0!</v>
      </c>
      <c r="AH69" s="45" t="e">
        <f t="shared" ref="AH69" si="985">ROUND($F71*3500/($P64+AH68+25)*$E71/360,4)</f>
        <v>#DIV/0!</v>
      </c>
      <c r="AI69" s="45" t="e">
        <f t="shared" ref="AI69" si="986">ROUND($F71*3500/($P64+AI68+25)*$E71/360,4)</f>
        <v>#DIV/0!</v>
      </c>
      <c r="AJ69" s="45" t="e">
        <f t="shared" ref="AJ69" si="987">ROUND($F71*3500/($P64+AJ68+25)*$E71/360,4)</f>
        <v>#DIV/0!</v>
      </c>
      <c r="AK69" s="45" t="e">
        <f t="shared" ref="AK69" si="988">ROUND($F71*3500/($P64+AK68+25)*$E71/360,4)</f>
        <v>#DIV/0!</v>
      </c>
      <c r="AL69" s="45" t="e">
        <f t="shared" ref="AL69" si="989">ROUND($F71*3500/($P64+AL68+25)*$E71/360,4)</f>
        <v>#DIV/0!</v>
      </c>
      <c r="AM69" s="45" t="e">
        <f t="shared" ref="AM69" si="990">ROUND($F71*3500/($P64+AM68+25)*$E71/360,4)</f>
        <v>#DIV/0!</v>
      </c>
      <c r="AN69" s="45" t="e">
        <f t="shared" ref="AN69" si="991">ROUND($F71*3500/($P64+AN68+25)*$E71/360,4)</f>
        <v>#DIV/0!</v>
      </c>
    </row>
    <row r="70" spans="1:45" ht="14.25" customHeight="1" x14ac:dyDescent="0.15">
      <c r="A70" s="50"/>
      <c r="B70" s="50"/>
      <c r="C70" s="15" t="s">
        <v>7</v>
      </c>
      <c r="D70" s="16">
        <f>SUM(D67:D69)</f>
        <v>0</v>
      </c>
      <c r="E70" s="13">
        <f>SUM(E67:E69)</f>
        <v>0</v>
      </c>
      <c r="F70" s="17">
        <f>IF(E70=0,0,ROUND(F67*E67/E70+F68*E68/E70+F69*E69/E70,2))</f>
        <v>0</v>
      </c>
      <c r="G70" s="34" t="s">
        <v>40</v>
      </c>
      <c r="H70" s="35" t="str">
        <f>IF(H63=AS$2,ROUND((H67-H68)/(2*H69),4),"")</f>
        <v/>
      </c>
      <c r="I70" s="62" t="s">
        <v>26</v>
      </c>
      <c r="J70" s="59" t="e">
        <f>ROUND((J68^(2/3)*$H65^0.5)/$H66,4)</f>
        <v>#DIV/0!</v>
      </c>
      <c r="K70" s="53"/>
      <c r="L70" s="62" t="s">
        <v>36</v>
      </c>
      <c r="M70" s="64" t="e">
        <f>ROUND((M68^(2/3)*$H65^0.5)/$H66,5)</f>
        <v>#DIV/0!</v>
      </c>
      <c r="N70" s="58"/>
      <c r="O70" s="62" t="s">
        <v>30</v>
      </c>
      <c r="P70" s="59" t="e">
        <f>ROUND(3500/(P68+25),4)</f>
        <v>#DIV/0!</v>
      </c>
      <c r="Q70" s="53"/>
      <c r="R70" s="56"/>
      <c r="T70" s="42" t="s">
        <v>49</v>
      </c>
      <c r="U70" s="43" t="e">
        <f>IF($H63=$AS$2,$H65^0.5/$H66*(U62*($H68+$H70*U62))^(5/3)-U69*($H68+2*(U62^2+$H70^2*U62^2)^0.5)^(2/3),$H65^0.5/$H66*($H71^2/8*(2*ACOS(1-U62/($H71/2))-SIN(2*ACOS(1-U62/($H71/2)))))^(5/3)-U69*($H71/2*2*ACOS(1-U62/($H71/2)))^(2/3))</f>
        <v>#DIV/0!</v>
      </c>
      <c r="V70" s="43" t="e">
        <f t="shared" ref="V70" si="992">IF($H63=$AS$2,$H65^0.5/$H66*(V62*($H68+$H70*V62))^(5/3)-V69*($H68+2*(V62^2+$H70^2*V62^2)^0.5)^(2/3),$H65^0.5/$H66*($H71^2/8*(2*ACOS(1-V62/($H71/2))-SIN(2*ACOS(1-V62/($H71/2)))))^(5/3)-V69*($H71/2*2*ACOS(1-V62/($H71/2)))^(2/3))</f>
        <v>#DIV/0!</v>
      </c>
      <c r="W70" s="43" t="e">
        <f t="shared" ref="W70" si="993">IF($H63=$AS$2,$H65^0.5/$H66*(W62*($H68+$H70*W62))^(5/3)-W69*($H68+2*(W62^2+$H70^2*W62^2)^0.5)^(2/3),$H65^0.5/$H66*($H71^2/8*(2*ACOS(1-W62/($H71/2))-SIN(2*ACOS(1-W62/($H71/2)))))^(5/3)-W69*($H71/2*2*ACOS(1-W62/($H71/2)))^(2/3))</f>
        <v>#DIV/0!</v>
      </c>
      <c r="X70" s="43" t="e">
        <f t="shared" ref="X70" si="994">IF($H63=$AS$2,$H65^0.5/$H66*(X62*($H68+$H70*X62))^(5/3)-X69*($H68+2*(X62^2+$H70^2*X62^2)^0.5)^(2/3),$H65^0.5/$H66*($H71^2/8*(2*ACOS(1-X62/($H71/2))-SIN(2*ACOS(1-X62/($H71/2)))))^(5/3)-X69*($H71/2*2*ACOS(1-X62/($H71/2)))^(2/3))</f>
        <v>#DIV/0!</v>
      </c>
      <c r="Y70" s="43" t="e">
        <f t="shared" ref="Y70" si="995">IF($H63=$AS$2,$H65^0.5/$H66*(Y62*($H68+$H70*Y62))^(5/3)-Y69*($H68+2*(Y62^2+$H70^2*Y62^2)^0.5)^(2/3),$H65^0.5/$H66*($H71^2/8*(2*ACOS(1-Y62/($H71/2))-SIN(2*ACOS(1-Y62/($H71/2)))))^(5/3)-Y69*($H71/2*2*ACOS(1-Y62/($H71/2)))^(2/3))</f>
        <v>#DIV/0!</v>
      </c>
      <c r="Z70" s="43" t="e">
        <f t="shared" ref="Z70" si="996">IF($H63=$AS$2,$H65^0.5/$H66*(Z62*($H68+$H70*Z62))^(5/3)-Z69*($H68+2*(Z62^2+$H70^2*Z62^2)^0.5)^(2/3),$H65^0.5/$H66*($H71^2/8*(2*ACOS(1-Z62/($H71/2))-SIN(2*ACOS(1-Z62/($H71/2)))))^(5/3)-Z69*($H71/2*2*ACOS(1-Z62/($H71/2)))^(2/3))</f>
        <v>#DIV/0!</v>
      </c>
      <c r="AA70" s="43" t="e">
        <f t="shared" ref="AA70" si="997">IF($H63=$AS$2,$H65^0.5/$H66*(AA62*($H68+$H70*AA62))^(5/3)-AA69*($H68+2*(AA62^2+$H70^2*AA62^2)^0.5)^(2/3),$H65^0.5/$H66*($H71^2/8*(2*ACOS(1-AA62/($H71/2))-SIN(2*ACOS(1-AA62/($H71/2)))))^(5/3)-AA69*($H71/2*2*ACOS(1-AA62/($H71/2)))^(2/3))</f>
        <v>#DIV/0!</v>
      </c>
      <c r="AB70" s="43" t="e">
        <f t="shared" ref="AB70" si="998">IF($H63=$AS$2,$H65^0.5/$H66*(AB62*($H68+$H70*AB62))^(5/3)-AB69*($H68+2*(AB62^2+$H70^2*AB62^2)^0.5)^(2/3),$H65^0.5/$H66*($H71^2/8*(2*ACOS(1-AB62/($H71/2))-SIN(2*ACOS(1-AB62/($H71/2)))))^(5/3)-AB69*($H71/2*2*ACOS(1-AB62/($H71/2)))^(2/3))</f>
        <v>#DIV/0!</v>
      </c>
      <c r="AC70" s="43" t="e">
        <f t="shared" ref="AC70" si="999">IF($H63=$AS$2,$H65^0.5/$H66*(AC62*($H68+$H70*AC62))^(5/3)-AC69*($H68+2*(AC62^2+$H70^2*AC62^2)^0.5)^(2/3),$H65^0.5/$H66*($H71^2/8*(2*ACOS(1-AC62/($H71/2))-SIN(2*ACOS(1-AC62/($H71/2)))))^(5/3)-AC69*($H71/2*2*ACOS(1-AC62/($H71/2)))^(2/3))</f>
        <v>#DIV/0!</v>
      </c>
      <c r="AD70" s="43" t="e">
        <f t="shared" ref="AD70" si="1000">IF($H63=$AS$2,$H65^0.5/$H66*(AD62*($H68+$H70*AD62))^(5/3)-AD69*($H68+2*(AD62^2+$H70^2*AD62^2)^0.5)^(2/3),$H65^0.5/$H66*($H71^2/8*(2*ACOS(1-AD62/($H71/2))-SIN(2*ACOS(1-AD62/($H71/2)))))^(5/3)-AD69*($H71/2*2*ACOS(1-AD62/($H71/2)))^(2/3))</f>
        <v>#DIV/0!</v>
      </c>
      <c r="AE70" s="43" t="e">
        <f t="shared" ref="AE70" si="1001">IF($H63=$AS$2,$H65^0.5/$H66*(AE62*($H68+$H70*AE62))^(5/3)-AE69*($H68+2*(AE62^2+$H70^2*AE62^2)^0.5)^(2/3),$H65^0.5/$H66*($H71^2/8*(2*ACOS(1-AE62/($H71/2))-SIN(2*ACOS(1-AE62/($H71/2)))))^(5/3)-AE69*($H71/2*2*ACOS(1-AE62/($H71/2)))^(2/3))</f>
        <v>#DIV/0!</v>
      </c>
      <c r="AF70" s="43" t="e">
        <f t="shared" ref="AF70" si="1002">IF($H63=$AS$2,$H65^0.5/$H66*(AF62*($H68+$H70*AF62))^(5/3)-AF69*($H68+2*(AF62^2+$H70^2*AF62^2)^0.5)^(2/3),$H65^0.5/$H66*($H71^2/8*(2*ACOS(1-AF62/($H71/2))-SIN(2*ACOS(1-AF62/($H71/2)))))^(5/3)-AF69*($H71/2*2*ACOS(1-AF62/($H71/2)))^(2/3))</f>
        <v>#DIV/0!</v>
      </c>
      <c r="AG70" s="43" t="e">
        <f t="shared" ref="AG70" si="1003">IF($H63=$AS$2,$H65^0.5/$H66*(AG62*($H68+$H70*AG62))^(5/3)-AG69*($H68+2*(AG62^2+$H70^2*AG62^2)^0.5)^(2/3),$H65^0.5/$H66*($H71^2/8*(2*ACOS(1-AG62/($H71/2))-SIN(2*ACOS(1-AG62/($H71/2)))))^(5/3)-AG69*($H71/2*2*ACOS(1-AG62/($H71/2)))^(2/3))</f>
        <v>#DIV/0!</v>
      </c>
      <c r="AH70" s="43" t="e">
        <f t="shared" ref="AH70" si="1004">IF($H63=$AS$2,$H65^0.5/$H66*(AH62*($H68+$H70*AH62))^(5/3)-AH69*($H68+2*(AH62^2+$H70^2*AH62^2)^0.5)^(2/3),$H65^0.5/$H66*($H71^2/8*(2*ACOS(1-AH62/($H71/2))-SIN(2*ACOS(1-AH62/($H71/2)))))^(5/3)-AH69*($H71/2*2*ACOS(1-AH62/($H71/2)))^(2/3))</f>
        <v>#DIV/0!</v>
      </c>
      <c r="AI70" s="43" t="e">
        <f t="shared" ref="AI70" si="1005">IF($H63=$AS$2,$H65^0.5/$H66*(AI62*($H68+$H70*AI62))^(5/3)-AI69*($H68+2*(AI62^2+$H70^2*AI62^2)^0.5)^(2/3),$H65^0.5/$H66*($H71^2/8*(2*ACOS(1-AI62/($H71/2))-SIN(2*ACOS(1-AI62/($H71/2)))))^(5/3)-AI69*($H71/2*2*ACOS(1-AI62/($H71/2)))^(2/3))</f>
        <v>#DIV/0!</v>
      </c>
      <c r="AJ70" s="43" t="e">
        <f t="shared" ref="AJ70" si="1006">IF($H63=$AS$2,$H65^0.5/$H66*(AJ62*($H68+$H70*AJ62))^(5/3)-AJ69*($H68+2*(AJ62^2+$H70^2*AJ62^2)^0.5)^(2/3),$H65^0.5/$H66*($H71^2/8*(2*ACOS(1-AJ62/($H71/2))-SIN(2*ACOS(1-AJ62/($H71/2)))))^(5/3)-AJ69*($H71/2*2*ACOS(1-AJ62/($H71/2)))^(2/3))</f>
        <v>#DIV/0!</v>
      </c>
      <c r="AK70" s="43" t="e">
        <f t="shared" ref="AK70" si="1007">IF($H63=$AS$2,$H65^0.5/$H66*(AK62*($H68+$H70*AK62))^(5/3)-AK69*($H68+2*(AK62^2+$H70^2*AK62^2)^0.5)^(2/3),$H65^0.5/$H66*($H71^2/8*(2*ACOS(1-AK62/($H71/2))-SIN(2*ACOS(1-AK62/($H71/2)))))^(5/3)-AK69*($H71/2*2*ACOS(1-AK62/($H71/2)))^(2/3))</f>
        <v>#DIV/0!</v>
      </c>
      <c r="AL70" s="43" t="e">
        <f t="shared" ref="AL70" si="1008">IF($H63=$AS$2,$H65^0.5/$H66*(AL62*($H68+$H70*AL62))^(5/3)-AL69*($H68+2*(AL62^2+$H70^2*AL62^2)^0.5)^(2/3),$H65^0.5/$H66*($H71^2/8*(2*ACOS(1-AL62/($H71/2))-SIN(2*ACOS(1-AL62/($H71/2)))))^(5/3)-AL69*($H71/2*2*ACOS(1-AL62/($H71/2)))^(2/3))</f>
        <v>#DIV/0!</v>
      </c>
      <c r="AM70" s="43" t="e">
        <f t="shared" ref="AM70" si="1009">IF($H63=$AS$2,$H65^0.5/$H66*(AM62*($H68+$H70*AM62))^(5/3)-AM69*($H68+2*(AM62^2+$H70^2*AM62^2)^0.5)^(2/3),$H65^0.5/$H66*($H71^2/8*(2*ACOS(1-AM62/($H71/2))-SIN(2*ACOS(1-AM62/($H71/2)))))^(5/3)-AM69*($H71/2*2*ACOS(1-AM62/($H71/2)))^(2/3))</f>
        <v>#DIV/0!</v>
      </c>
      <c r="AN70" s="43" t="e">
        <f t="shared" ref="AN70" si="1010">IF($H63=$AS$2,$H65^0.5/$H66*(AN62*($H68+$H70*AN62))^(5/3)-AN69*($H68+2*(AN62^2+$H70^2*AN62^2)^0.5)^(2/3),$H65^0.5/$H66*($H71^2/8*(2*ACOS(1-AN62/($H71/2))-SIN(2*ACOS(1-AN62/($H71/2)))))^(5/3)-AN69*($H71/2*2*ACOS(1-AN62/($H71/2)))^(2/3))</f>
        <v>#DIV/0!</v>
      </c>
    </row>
    <row r="71" spans="1:45" ht="14.25" customHeight="1" x14ac:dyDescent="0.15">
      <c r="A71" s="51"/>
      <c r="B71" s="51"/>
      <c r="C71" s="15" t="s">
        <v>8</v>
      </c>
      <c r="D71" s="16">
        <f>SUM(D70,D66)</f>
        <v>0</v>
      </c>
      <c r="E71" s="13">
        <f>SUM(E70,E66)</f>
        <v>0</v>
      </c>
      <c r="F71" s="17">
        <f>IF(E71=0,0,ROUND(F66*E66/E71+F70*E70/E71,2))</f>
        <v>0</v>
      </c>
      <c r="G71" s="28" t="s">
        <v>22</v>
      </c>
      <c r="H71" s="33"/>
      <c r="I71" s="67"/>
      <c r="J71" s="60"/>
      <c r="K71" s="54"/>
      <c r="L71" s="67"/>
      <c r="M71" s="74"/>
      <c r="N71" s="58"/>
      <c r="O71" s="67"/>
      <c r="P71" s="60"/>
      <c r="Q71" s="54"/>
      <c r="R71" s="57"/>
      <c r="T71" s="46" t="s">
        <v>50</v>
      </c>
      <c r="U71" s="47" t="e">
        <f>IF($H63=$AS$2,5/3*$H65^0.5/$H66*(U62*($H68+$H70*U62))^(2/3)*($H68+2*$H70*U62)-2/3*U69*($H68+2*(U62^2+$H70^2*U62^2)^0.5)^(-1/3)*(U62^2+$H70^2*U62^2)^(-1/2)*2*U62*(1+$H70^2),5/3*$H65^0.5/$H66*($H71^2/8*(2*ACOS(1-U62/($H71/2))-SIN(2*ACOS(1-U62/($H71/2)))))^(2/3)*($H71^2/8*(1-COS(2*ACOS(1-U62/($H71/2)))))-2/3*U69*($H71/2*2*ACOS(1-U62/($H71/2)))^(-1/3)*$H71/2)</f>
        <v>#DIV/0!</v>
      </c>
      <c r="V71" s="47" t="e">
        <f t="shared" ref="V71" si="1011">IF($H63=$AS$2,5/3*$H65^0.5/$H66*(V62*($H68+$H70*V62))^(2/3)*($H68+2*$H70*V62)-2/3*V69*($H68+2*(V62^2+$H70^2*V62^2)^0.5)^(-1/3)*(V62^2+$H70^2*V62^2)^(-1/2)*2*V62*(1+$H70^2),5/3*$H65^0.5/$H66*($H71^2/8*(2*ACOS(1-V62/($H71/2))-SIN(2*ACOS(1-V62/($H71/2)))))^(2/3)*($H71^2/8*(1-COS(2*ACOS(1-V62/($H71/2)))))-2/3*V69*($H71/2*2*ACOS(1-V62/($H71/2)))^(-1/3)*$H71/2)</f>
        <v>#DIV/0!</v>
      </c>
      <c r="W71" s="47" t="e">
        <f t="shared" ref="W71" si="1012">IF($H63=$AS$2,5/3*$H65^0.5/$H66*(W62*($H68+$H70*W62))^(2/3)*($H68+2*$H70*W62)-2/3*W69*($H68+2*(W62^2+$H70^2*W62^2)^0.5)^(-1/3)*(W62^2+$H70^2*W62^2)^(-1/2)*2*W62*(1+$H70^2),5/3*$H65^0.5/$H66*($H71^2/8*(2*ACOS(1-W62/($H71/2))-SIN(2*ACOS(1-W62/($H71/2)))))^(2/3)*($H71^2/8*(1-COS(2*ACOS(1-W62/($H71/2)))))-2/3*W69*($H71/2*2*ACOS(1-W62/($H71/2)))^(-1/3)*$H71/2)</f>
        <v>#DIV/0!</v>
      </c>
      <c r="X71" s="47" t="e">
        <f t="shared" ref="X71" si="1013">IF($H63=$AS$2,5/3*$H65^0.5/$H66*(X62*($H68+$H70*X62))^(2/3)*($H68+2*$H70*X62)-2/3*X69*($H68+2*(X62^2+$H70^2*X62^2)^0.5)^(-1/3)*(X62^2+$H70^2*X62^2)^(-1/2)*2*X62*(1+$H70^2),5/3*$H65^0.5/$H66*($H71^2/8*(2*ACOS(1-X62/($H71/2))-SIN(2*ACOS(1-X62/($H71/2)))))^(2/3)*($H71^2/8*(1-COS(2*ACOS(1-X62/($H71/2)))))-2/3*X69*($H71/2*2*ACOS(1-X62/($H71/2)))^(-1/3)*$H71/2)</f>
        <v>#DIV/0!</v>
      </c>
      <c r="Y71" s="47" t="e">
        <f t="shared" ref="Y71" si="1014">IF($H63=$AS$2,5/3*$H65^0.5/$H66*(Y62*($H68+$H70*Y62))^(2/3)*($H68+2*$H70*Y62)-2/3*Y69*($H68+2*(Y62^2+$H70^2*Y62^2)^0.5)^(-1/3)*(Y62^2+$H70^2*Y62^2)^(-1/2)*2*Y62*(1+$H70^2),5/3*$H65^0.5/$H66*($H71^2/8*(2*ACOS(1-Y62/($H71/2))-SIN(2*ACOS(1-Y62/($H71/2)))))^(2/3)*($H71^2/8*(1-COS(2*ACOS(1-Y62/($H71/2)))))-2/3*Y69*($H71/2*2*ACOS(1-Y62/($H71/2)))^(-1/3)*$H71/2)</f>
        <v>#DIV/0!</v>
      </c>
      <c r="Z71" s="47" t="e">
        <f t="shared" ref="Z71" si="1015">IF($H63=$AS$2,5/3*$H65^0.5/$H66*(Z62*($H68+$H70*Z62))^(2/3)*($H68+2*$H70*Z62)-2/3*Z69*($H68+2*(Z62^2+$H70^2*Z62^2)^0.5)^(-1/3)*(Z62^2+$H70^2*Z62^2)^(-1/2)*2*Z62*(1+$H70^2),5/3*$H65^0.5/$H66*($H71^2/8*(2*ACOS(1-Z62/($H71/2))-SIN(2*ACOS(1-Z62/($H71/2)))))^(2/3)*($H71^2/8*(1-COS(2*ACOS(1-Z62/($H71/2)))))-2/3*Z69*($H71/2*2*ACOS(1-Z62/($H71/2)))^(-1/3)*$H71/2)</f>
        <v>#DIV/0!</v>
      </c>
      <c r="AA71" s="47" t="e">
        <f t="shared" ref="AA71" si="1016">IF($H63=$AS$2,5/3*$H65^0.5/$H66*(AA62*($H68+$H70*AA62))^(2/3)*($H68+2*$H70*AA62)-2/3*AA69*($H68+2*(AA62^2+$H70^2*AA62^2)^0.5)^(-1/3)*(AA62^2+$H70^2*AA62^2)^(-1/2)*2*AA62*(1+$H70^2),5/3*$H65^0.5/$H66*($H71^2/8*(2*ACOS(1-AA62/($H71/2))-SIN(2*ACOS(1-AA62/($H71/2)))))^(2/3)*($H71^2/8*(1-COS(2*ACOS(1-AA62/($H71/2)))))-2/3*AA69*($H71/2*2*ACOS(1-AA62/($H71/2)))^(-1/3)*$H71/2)</f>
        <v>#DIV/0!</v>
      </c>
      <c r="AB71" s="47" t="e">
        <f t="shared" ref="AB71" si="1017">IF($H63=$AS$2,5/3*$H65^0.5/$H66*(AB62*($H68+$H70*AB62))^(2/3)*($H68+2*$H70*AB62)-2/3*AB69*($H68+2*(AB62^2+$H70^2*AB62^2)^0.5)^(-1/3)*(AB62^2+$H70^2*AB62^2)^(-1/2)*2*AB62*(1+$H70^2),5/3*$H65^0.5/$H66*($H71^2/8*(2*ACOS(1-AB62/($H71/2))-SIN(2*ACOS(1-AB62/($H71/2)))))^(2/3)*($H71^2/8*(1-COS(2*ACOS(1-AB62/($H71/2)))))-2/3*AB69*($H71/2*2*ACOS(1-AB62/($H71/2)))^(-1/3)*$H71/2)</f>
        <v>#DIV/0!</v>
      </c>
      <c r="AC71" s="47" t="e">
        <f t="shared" ref="AC71" si="1018">IF($H63=$AS$2,5/3*$H65^0.5/$H66*(AC62*($H68+$H70*AC62))^(2/3)*($H68+2*$H70*AC62)-2/3*AC69*($H68+2*(AC62^2+$H70^2*AC62^2)^0.5)^(-1/3)*(AC62^2+$H70^2*AC62^2)^(-1/2)*2*AC62*(1+$H70^2),5/3*$H65^0.5/$H66*($H71^2/8*(2*ACOS(1-AC62/($H71/2))-SIN(2*ACOS(1-AC62/($H71/2)))))^(2/3)*($H71^2/8*(1-COS(2*ACOS(1-AC62/($H71/2)))))-2/3*AC69*($H71/2*2*ACOS(1-AC62/($H71/2)))^(-1/3)*$H71/2)</f>
        <v>#DIV/0!</v>
      </c>
      <c r="AD71" s="47" t="e">
        <f t="shared" ref="AD71" si="1019">IF($H63=$AS$2,5/3*$H65^0.5/$H66*(AD62*($H68+$H70*AD62))^(2/3)*($H68+2*$H70*AD62)-2/3*AD69*($H68+2*(AD62^2+$H70^2*AD62^2)^0.5)^(-1/3)*(AD62^2+$H70^2*AD62^2)^(-1/2)*2*AD62*(1+$H70^2),5/3*$H65^0.5/$H66*($H71^2/8*(2*ACOS(1-AD62/($H71/2))-SIN(2*ACOS(1-AD62/($H71/2)))))^(2/3)*($H71^2/8*(1-COS(2*ACOS(1-AD62/($H71/2)))))-2/3*AD69*($H71/2*2*ACOS(1-AD62/($H71/2)))^(-1/3)*$H71/2)</f>
        <v>#DIV/0!</v>
      </c>
      <c r="AE71" s="47" t="e">
        <f t="shared" ref="AE71" si="1020">IF($H63=$AS$2,5/3*$H65^0.5/$H66*(AE62*($H68+$H70*AE62))^(2/3)*($H68+2*$H70*AE62)-2/3*AE69*($H68+2*(AE62^2+$H70^2*AE62^2)^0.5)^(-1/3)*(AE62^2+$H70^2*AE62^2)^(-1/2)*2*AE62*(1+$H70^2),5/3*$H65^0.5/$H66*($H71^2/8*(2*ACOS(1-AE62/($H71/2))-SIN(2*ACOS(1-AE62/($H71/2)))))^(2/3)*($H71^2/8*(1-COS(2*ACOS(1-AE62/($H71/2)))))-2/3*AE69*($H71/2*2*ACOS(1-AE62/($H71/2)))^(-1/3)*$H71/2)</f>
        <v>#DIV/0!</v>
      </c>
      <c r="AF71" s="47" t="e">
        <f t="shared" ref="AF71" si="1021">IF($H63=$AS$2,5/3*$H65^0.5/$H66*(AF62*($H68+$H70*AF62))^(2/3)*($H68+2*$H70*AF62)-2/3*AF69*($H68+2*(AF62^2+$H70^2*AF62^2)^0.5)^(-1/3)*(AF62^2+$H70^2*AF62^2)^(-1/2)*2*AF62*(1+$H70^2),5/3*$H65^0.5/$H66*($H71^2/8*(2*ACOS(1-AF62/($H71/2))-SIN(2*ACOS(1-AF62/($H71/2)))))^(2/3)*($H71^2/8*(1-COS(2*ACOS(1-AF62/($H71/2)))))-2/3*AF69*($H71/2*2*ACOS(1-AF62/($H71/2)))^(-1/3)*$H71/2)</f>
        <v>#DIV/0!</v>
      </c>
      <c r="AG71" s="47" t="e">
        <f t="shared" ref="AG71" si="1022">IF($H63=$AS$2,5/3*$H65^0.5/$H66*(AG62*($H68+$H70*AG62))^(2/3)*($H68+2*$H70*AG62)-2/3*AG69*($H68+2*(AG62^2+$H70^2*AG62^2)^0.5)^(-1/3)*(AG62^2+$H70^2*AG62^2)^(-1/2)*2*AG62*(1+$H70^2),5/3*$H65^0.5/$H66*($H71^2/8*(2*ACOS(1-AG62/($H71/2))-SIN(2*ACOS(1-AG62/($H71/2)))))^(2/3)*($H71^2/8*(1-COS(2*ACOS(1-AG62/($H71/2)))))-2/3*AG69*($H71/2*2*ACOS(1-AG62/($H71/2)))^(-1/3)*$H71/2)</f>
        <v>#DIV/0!</v>
      </c>
      <c r="AH71" s="47" t="e">
        <f t="shared" ref="AH71" si="1023">IF($H63=$AS$2,5/3*$H65^0.5/$H66*(AH62*($H68+$H70*AH62))^(2/3)*($H68+2*$H70*AH62)-2/3*AH69*($H68+2*(AH62^2+$H70^2*AH62^2)^0.5)^(-1/3)*(AH62^2+$H70^2*AH62^2)^(-1/2)*2*AH62*(1+$H70^2),5/3*$H65^0.5/$H66*($H71^2/8*(2*ACOS(1-AH62/($H71/2))-SIN(2*ACOS(1-AH62/($H71/2)))))^(2/3)*($H71^2/8*(1-COS(2*ACOS(1-AH62/($H71/2)))))-2/3*AH69*($H71/2*2*ACOS(1-AH62/($H71/2)))^(-1/3)*$H71/2)</f>
        <v>#DIV/0!</v>
      </c>
      <c r="AI71" s="47" t="e">
        <f t="shared" ref="AI71" si="1024">IF($H63=$AS$2,5/3*$H65^0.5/$H66*(AI62*($H68+$H70*AI62))^(2/3)*($H68+2*$H70*AI62)-2/3*AI69*($H68+2*(AI62^2+$H70^2*AI62^2)^0.5)^(-1/3)*(AI62^2+$H70^2*AI62^2)^(-1/2)*2*AI62*(1+$H70^2),5/3*$H65^0.5/$H66*($H71^2/8*(2*ACOS(1-AI62/($H71/2))-SIN(2*ACOS(1-AI62/($H71/2)))))^(2/3)*($H71^2/8*(1-COS(2*ACOS(1-AI62/($H71/2)))))-2/3*AI69*($H71/2*2*ACOS(1-AI62/($H71/2)))^(-1/3)*$H71/2)</f>
        <v>#DIV/0!</v>
      </c>
      <c r="AJ71" s="47" t="e">
        <f t="shared" ref="AJ71" si="1025">IF($H63=$AS$2,5/3*$H65^0.5/$H66*(AJ62*($H68+$H70*AJ62))^(2/3)*($H68+2*$H70*AJ62)-2/3*AJ69*($H68+2*(AJ62^2+$H70^2*AJ62^2)^0.5)^(-1/3)*(AJ62^2+$H70^2*AJ62^2)^(-1/2)*2*AJ62*(1+$H70^2),5/3*$H65^0.5/$H66*($H71^2/8*(2*ACOS(1-AJ62/($H71/2))-SIN(2*ACOS(1-AJ62/($H71/2)))))^(2/3)*($H71^2/8*(1-COS(2*ACOS(1-AJ62/($H71/2)))))-2/3*AJ69*($H71/2*2*ACOS(1-AJ62/($H71/2)))^(-1/3)*$H71/2)</f>
        <v>#DIV/0!</v>
      </c>
      <c r="AK71" s="47" t="e">
        <f t="shared" ref="AK71" si="1026">IF($H63=$AS$2,5/3*$H65^0.5/$H66*(AK62*($H68+$H70*AK62))^(2/3)*($H68+2*$H70*AK62)-2/3*AK69*($H68+2*(AK62^2+$H70^2*AK62^2)^0.5)^(-1/3)*(AK62^2+$H70^2*AK62^2)^(-1/2)*2*AK62*(1+$H70^2),5/3*$H65^0.5/$H66*($H71^2/8*(2*ACOS(1-AK62/($H71/2))-SIN(2*ACOS(1-AK62/($H71/2)))))^(2/3)*($H71^2/8*(1-COS(2*ACOS(1-AK62/($H71/2)))))-2/3*AK69*($H71/2*2*ACOS(1-AK62/($H71/2)))^(-1/3)*$H71/2)</f>
        <v>#DIV/0!</v>
      </c>
      <c r="AL71" s="47" t="e">
        <f t="shared" ref="AL71" si="1027">IF($H63=$AS$2,5/3*$H65^0.5/$H66*(AL62*($H68+$H70*AL62))^(2/3)*($H68+2*$H70*AL62)-2/3*AL69*($H68+2*(AL62^2+$H70^2*AL62^2)^0.5)^(-1/3)*(AL62^2+$H70^2*AL62^2)^(-1/2)*2*AL62*(1+$H70^2),5/3*$H65^0.5/$H66*($H71^2/8*(2*ACOS(1-AL62/($H71/2))-SIN(2*ACOS(1-AL62/($H71/2)))))^(2/3)*($H71^2/8*(1-COS(2*ACOS(1-AL62/($H71/2)))))-2/3*AL69*($H71/2*2*ACOS(1-AL62/($H71/2)))^(-1/3)*$H71/2)</f>
        <v>#DIV/0!</v>
      </c>
      <c r="AM71" s="47" t="e">
        <f t="shared" ref="AM71" si="1028">IF($H63=$AS$2,5/3*$H65^0.5/$H66*(AM62*($H68+$H70*AM62))^(2/3)*($H68+2*$H70*AM62)-2/3*AM69*($H68+2*(AM62^2+$H70^2*AM62^2)^0.5)^(-1/3)*(AM62^2+$H70^2*AM62^2)^(-1/2)*2*AM62*(1+$H70^2),5/3*$H65^0.5/$H66*($H71^2/8*(2*ACOS(1-AM62/($H71/2))-SIN(2*ACOS(1-AM62/($H71/2)))))^(2/3)*($H71^2/8*(1-COS(2*ACOS(1-AM62/($H71/2)))))-2/3*AM69*($H71/2*2*ACOS(1-AM62/($H71/2)))^(-1/3)*$H71/2)</f>
        <v>#DIV/0!</v>
      </c>
      <c r="AN71" s="47" t="e">
        <f t="shared" ref="AN71" si="1029">IF($H63=$AS$2,5/3*$H65^0.5/$H66*(AN62*($H68+$H70*AN62))^(2/3)*($H68+2*$H70*AN62)-2/3*AN69*($H68+2*(AN62^2+$H70^2*AN62^2)^0.5)^(-1/3)*(AN62^2+$H70^2*AN62^2)^(-1/2)*2*AN62*(1+$H70^2),5/3*$H65^0.5/$H66*($H71^2/8*(2*ACOS(1-AN62/($H71/2))-SIN(2*ACOS(1-AN62/($H71/2)))))^(2/3)*($H71^2/8*(1-COS(2*ACOS(1-AN62/($H71/2)))))-2/3*AN69*($H71/2*2*ACOS(1-AN62/($H71/2)))^(-1/3)*$H71/2)</f>
        <v>#DIV/0!</v>
      </c>
    </row>
    <row r="72" spans="1:45" ht="14.25" customHeight="1" x14ac:dyDescent="0.15">
      <c r="A72" s="49"/>
      <c r="B72" s="49"/>
      <c r="C72" s="5"/>
      <c r="D72" s="7"/>
      <c r="E72" s="11">
        <f>ROUND(D72/10000,3)</f>
        <v>0</v>
      </c>
      <c r="F72" s="3"/>
      <c r="G72" s="25" t="s">
        <v>1</v>
      </c>
      <c r="H72" s="29"/>
      <c r="I72" s="61" t="s">
        <v>23</v>
      </c>
      <c r="J72" s="73">
        <f>IF($H73=AS$2,ROUND(H79*0.8,4),ROUND(H81*0.8,4))</f>
        <v>0</v>
      </c>
      <c r="K72" s="52" t="e">
        <f>ROUND(J76*J80,4)</f>
        <v>#DIV/0!</v>
      </c>
      <c r="L72" s="61" t="s">
        <v>31</v>
      </c>
      <c r="M72" s="63" t="e">
        <f>IF(U77=U79,U72,IF(V77=V79,V72,IF(W77=W79,W72,IF(X77=X79,X72,IF(Y77=Y79,Y72,IF(Z77=Z79,Z72,IF(AA77=AA79,AA72,IF(AB77=AB79,AB72,IF(AC77=AC79,AC72,IF(AD77=AD79,AD72,IF(AE77=AE79,AE72,IF(AF77=AF79,AF72,IF(AG77=AG79,AG72,IF(AH77=AH79,AH72,IF(AI77=AI79,AI72,IF(AJ77=AJ79,AJ72,IF(AK77=AK79,AK72,IF(AL77=AL79,AL72,IF(AM77=AM79,AM72,IF(AN77=AN79,AN72,AN72))))))))))))))))))))</f>
        <v>#DIV/0!</v>
      </c>
      <c r="N72" s="58" t="e">
        <f>ROUND(M76*M80,4)</f>
        <v>#DIV/0!</v>
      </c>
      <c r="O72" s="61" t="s">
        <v>99</v>
      </c>
      <c r="P72" s="63" t="e">
        <f>M80</f>
        <v>#DIV/0!</v>
      </c>
      <c r="Q72" s="52" t="e">
        <f>ROUND($F81*$P80*$E81/360,4)</f>
        <v>#DIV/0!</v>
      </c>
      <c r="R72" s="55" t="e">
        <f>IF(AND(K72&gt;Q72,N72=Q72),"ＯＫ","ＮＧ")</f>
        <v>#DIV/0!</v>
      </c>
      <c r="T72" s="40" t="s">
        <v>41</v>
      </c>
      <c r="U72" s="41">
        <f>J72</f>
        <v>0</v>
      </c>
      <c r="V72" s="41" t="e">
        <f>IF($H73=$AS$2,ROUND(U72-U80/U81,5),ROUND($H81/2-$H81/2*COS((2*ACOS(1-U72/($H81/2))-U80/U81)/2),5))</f>
        <v>#DIV/0!</v>
      </c>
      <c r="W72" s="41" t="e">
        <f t="shared" ref="W72" si="1030">IF($H73=$AS$2,ROUND(V72-V80/V81,5),ROUND($H81/2-$H81/2*COS((2*ACOS(1-V72/($H81/2))-V80/V81)/2),5))</f>
        <v>#DIV/0!</v>
      </c>
      <c r="X72" s="41" t="e">
        <f t="shared" ref="X72" si="1031">IF($H73=$AS$2,ROUND(W72-W80/W81,5),ROUND($H81/2-$H81/2*COS((2*ACOS(1-W72/($H81/2))-W80/W81)/2),5))</f>
        <v>#DIV/0!</v>
      </c>
      <c r="Y72" s="41" t="e">
        <f t="shared" ref="Y72" si="1032">IF($H73=$AS$2,ROUND(X72-X80/X81,5),ROUND($H81/2-$H81/2*COS((2*ACOS(1-X72/($H81/2))-X80/X81)/2),5))</f>
        <v>#DIV/0!</v>
      </c>
      <c r="Z72" s="41" t="e">
        <f t="shared" ref="Z72" si="1033">IF($H73=$AS$2,ROUND(Y72-Y80/Y81,5),ROUND($H81/2-$H81/2*COS((2*ACOS(1-Y72/($H81/2))-Y80/Y81)/2),5))</f>
        <v>#DIV/0!</v>
      </c>
      <c r="AA72" s="41" t="e">
        <f t="shared" ref="AA72" si="1034">IF($H73=$AS$2,ROUND(Z72-Z80/Z81,5),ROUND($H81/2-$H81/2*COS((2*ACOS(1-Z72/($H81/2))-Z80/Z81)/2),5))</f>
        <v>#DIV/0!</v>
      </c>
      <c r="AB72" s="41" t="e">
        <f t="shared" ref="AB72" si="1035">IF($H73=$AS$2,ROUND(AA72-AA80/AA81,5),ROUND($H81/2-$H81/2*COS((2*ACOS(1-AA72/($H81/2))-AA80/AA81)/2),5))</f>
        <v>#DIV/0!</v>
      </c>
      <c r="AC72" s="41" t="e">
        <f t="shared" ref="AC72" si="1036">IF($H73=$AS$2,ROUND(AB72-AB80/AB81,5),ROUND($H81/2-$H81/2*COS((2*ACOS(1-AB72/($H81/2))-AB80/AB81)/2),5))</f>
        <v>#DIV/0!</v>
      </c>
      <c r="AD72" s="41" t="e">
        <f t="shared" ref="AD72" si="1037">IF($H73=$AS$2,ROUND(AC72-AC80/AC81,5),ROUND($H81/2-$H81/2*COS((2*ACOS(1-AC72/($H81/2))-AC80/AC81)/2),5))</f>
        <v>#DIV/0!</v>
      </c>
      <c r="AE72" s="41" t="e">
        <f t="shared" ref="AE72" si="1038">IF($H73=$AS$2,ROUND(AD72-AD80/AD81,5),ROUND($H81/2-$H81/2*COS((2*ACOS(1-AD72/($H81/2))-AD80/AD81)/2),5))</f>
        <v>#DIV/0!</v>
      </c>
      <c r="AF72" s="41" t="e">
        <f t="shared" ref="AF72" si="1039">IF($H73=$AS$2,ROUND(AE72-AE80/AE81,5),ROUND($H81/2-$H81/2*COS((2*ACOS(1-AE72/($H81/2))-AE80/AE81)/2),5))</f>
        <v>#DIV/0!</v>
      </c>
      <c r="AG72" s="41" t="e">
        <f t="shared" ref="AG72" si="1040">IF($H73=$AS$2,ROUND(AF72-AF80/AF81,5),ROUND($H81/2-$H81/2*COS((2*ACOS(1-AF72/($H81/2))-AF80/AF81)/2),5))</f>
        <v>#DIV/0!</v>
      </c>
      <c r="AH72" s="41" t="e">
        <f t="shared" ref="AH72" si="1041">IF($H73=$AS$2,ROUND(AG72-AG80/AG81,5),ROUND($H81/2-$H81/2*COS((2*ACOS(1-AG72/($H81/2))-AG80/AG81)/2),5))</f>
        <v>#DIV/0!</v>
      </c>
      <c r="AI72" s="41" t="e">
        <f t="shared" ref="AI72" si="1042">IF($H73=$AS$2,ROUND(AH72-AH80/AH81,5),ROUND($H81/2-$H81/2*COS((2*ACOS(1-AH72/($H81/2))-AH80/AH81)/2),5))</f>
        <v>#DIV/0!</v>
      </c>
      <c r="AJ72" s="41" t="e">
        <f t="shared" ref="AJ72" si="1043">IF($H73=$AS$2,ROUND(AI72-AI80/AI81,5),ROUND($H81/2-$H81/2*COS((2*ACOS(1-AI72/($H81/2))-AI80/AI81)/2),5))</f>
        <v>#DIV/0!</v>
      </c>
      <c r="AK72" s="41" t="e">
        <f t="shared" ref="AK72" si="1044">IF($H73=$AS$2,ROUND(AJ72-AJ80/AJ81,5),ROUND($H81/2-$H81/2*COS((2*ACOS(1-AJ72/($H81/2))-AJ80/AJ81)/2),5))</f>
        <v>#DIV/0!</v>
      </c>
      <c r="AL72" s="41" t="e">
        <f t="shared" ref="AL72" si="1045">IF($H73=$AS$2,ROUND(AK72-AK80/AK81,5),ROUND($H81/2-$H81/2*COS((2*ACOS(1-AK72/($H81/2))-AK80/AK81)/2),5))</f>
        <v>#DIV/0!</v>
      </c>
      <c r="AM72" s="41" t="e">
        <f t="shared" ref="AM72" si="1046">IF($H73=$AS$2,ROUND(AL72-AL80/AL81,5),ROUND($H81/2-$H81/2*COS((2*ACOS(1-AL72/($H81/2))-AL80/AL81)/2),5))</f>
        <v>#DIV/0!</v>
      </c>
      <c r="AN72" s="41" t="e">
        <f t="shared" ref="AN72" si="1047">IF($H73=$AS$2,ROUND(AM72-AM80/AM81,5),ROUND($H81/2-$H81/2*COS((2*ACOS(1-AM72/($H81/2))-AM80/AM81)/2),5))</f>
        <v>#DIV/0!</v>
      </c>
      <c r="AS72" t="s">
        <v>11</v>
      </c>
    </row>
    <row r="73" spans="1:45" ht="14.25" customHeight="1" x14ac:dyDescent="0.15">
      <c r="A73" s="50"/>
      <c r="B73" s="50"/>
      <c r="C73" s="6"/>
      <c r="D73" s="8"/>
      <c r="E73" s="12">
        <f>ROUND(D73/10000,3)</f>
        <v>0</v>
      </c>
      <c r="F73" s="4"/>
      <c r="G73" s="26" t="s">
        <v>17</v>
      </c>
      <c r="H73" s="30"/>
      <c r="I73" s="62"/>
      <c r="J73" s="59"/>
      <c r="K73" s="53"/>
      <c r="L73" s="62"/>
      <c r="M73" s="64"/>
      <c r="N73" s="58"/>
      <c r="O73" s="62"/>
      <c r="P73" s="64"/>
      <c r="Q73" s="53"/>
      <c r="R73" s="56"/>
      <c r="T73" s="42" t="s">
        <v>42</v>
      </c>
      <c r="U73" s="43" t="e">
        <f>IF($H73=$AS$2,ROUND($H78+2*(U72^2+$H80^2*U72^2)^0.5,5),ROUND($H81/2*2*ACOS(1-U72/($H81/2)),5))</f>
        <v>#DIV/0!</v>
      </c>
      <c r="V73" s="43" t="e">
        <f t="shared" ref="V73" si="1048">IF($H73=$AS$2,ROUND($H78+2*(V72^2+$H80^2*V72^2)^0.5,5),ROUND($H81/2*2*ACOS(1-V72/($H81/2)),5))</f>
        <v>#DIV/0!</v>
      </c>
      <c r="W73" s="43" t="e">
        <f t="shared" ref="W73" si="1049">IF($H73=$AS$2,ROUND($H78+2*(W72^2+$H80^2*W72^2)^0.5,5),ROUND($H81/2*2*ACOS(1-W72/($H81/2)),5))</f>
        <v>#DIV/0!</v>
      </c>
      <c r="X73" s="43" t="e">
        <f t="shared" ref="X73" si="1050">IF($H73=$AS$2,ROUND($H78+2*(X72^2+$H80^2*X72^2)^0.5,5),ROUND($H81/2*2*ACOS(1-X72/($H81/2)),5))</f>
        <v>#DIV/0!</v>
      </c>
      <c r="Y73" s="43" t="e">
        <f t="shared" ref="Y73" si="1051">IF($H73=$AS$2,ROUND($H78+2*(Y72^2+$H80^2*Y72^2)^0.5,5),ROUND($H81/2*2*ACOS(1-Y72/($H81/2)),5))</f>
        <v>#DIV/0!</v>
      </c>
      <c r="Z73" s="43" t="e">
        <f t="shared" ref="Z73" si="1052">IF($H73=$AS$2,ROUND($H78+2*(Z72^2+$H80^2*Z72^2)^0.5,5),ROUND($H81/2*2*ACOS(1-Z72/($H81/2)),5))</f>
        <v>#DIV/0!</v>
      </c>
      <c r="AA73" s="43" t="e">
        <f t="shared" ref="AA73" si="1053">IF($H73=$AS$2,ROUND($H78+2*(AA72^2+$H80^2*AA72^2)^0.5,5),ROUND($H81/2*2*ACOS(1-AA72/($H81/2)),5))</f>
        <v>#DIV/0!</v>
      </c>
      <c r="AB73" s="43" t="e">
        <f t="shared" ref="AB73" si="1054">IF($H73=$AS$2,ROUND($H78+2*(AB72^2+$H80^2*AB72^2)^0.5,5),ROUND($H81/2*2*ACOS(1-AB72/($H81/2)),5))</f>
        <v>#DIV/0!</v>
      </c>
      <c r="AC73" s="43" t="e">
        <f t="shared" ref="AC73" si="1055">IF($H73=$AS$2,ROUND($H78+2*(AC72^2+$H80^2*AC72^2)^0.5,5),ROUND($H81/2*2*ACOS(1-AC72/($H81/2)),5))</f>
        <v>#DIV/0!</v>
      </c>
      <c r="AD73" s="43" t="e">
        <f t="shared" ref="AD73" si="1056">IF($H73=$AS$2,ROUND($H78+2*(AD72^2+$H80^2*AD72^2)^0.5,5),ROUND($H81/2*2*ACOS(1-AD72/($H81/2)),5))</f>
        <v>#DIV/0!</v>
      </c>
      <c r="AE73" s="43" t="e">
        <f t="shared" ref="AE73" si="1057">IF($H73=$AS$2,ROUND($H78+2*(AE72^2+$H80^2*AE72^2)^0.5,5),ROUND($H81/2*2*ACOS(1-AE72/($H81/2)),5))</f>
        <v>#DIV/0!</v>
      </c>
      <c r="AF73" s="43" t="e">
        <f t="shared" ref="AF73" si="1058">IF($H73=$AS$2,ROUND($H78+2*(AF72^2+$H80^2*AF72^2)^0.5,5),ROUND($H81/2*2*ACOS(1-AF72/($H81/2)),5))</f>
        <v>#DIV/0!</v>
      </c>
      <c r="AG73" s="43" t="e">
        <f t="shared" ref="AG73" si="1059">IF($H73=$AS$2,ROUND($H78+2*(AG72^2+$H80^2*AG72^2)^0.5,5),ROUND($H81/2*2*ACOS(1-AG72/($H81/2)),5))</f>
        <v>#DIV/0!</v>
      </c>
      <c r="AH73" s="43" t="e">
        <f t="shared" ref="AH73" si="1060">IF($H73=$AS$2,ROUND($H78+2*(AH72^2+$H80^2*AH72^2)^0.5,5),ROUND($H81/2*2*ACOS(1-AH72/($H81/2)),5))</f>
        <v>#DIV/0!</v>
      </c>
      <c r="AI73" s="43" t="e">
        <f t="shared" ref="AI73" si="1061">IF($H73=$AS$2,ROUND($H78+2*(AI72^2+$H80^2*AI72^2)^0.5,5),ROUND($H81/2*2*ACOS(1-AI72/($H81/2)),5))</f>
        <v>#DIV/0!</v>
      </c>
      <c r="AJ73" s="43" t="e">
        <f t="shared" ref="AJ73" si="1062">IF($H73=$AS$2,ROUND($H78+2*(AJ72^2+$H80^2*AJ72^2)^0.5,5),ROUND($H81/2*2*ACOS(1-AJ72/($H81/2)),5))</f>
        <v>#DIV/0!</v>
      </c>
      <c r="AK73" s="43" t="e">
        <f t="shared" ref="AK73" si="1063">IF($H73=$AS$2,ROUND($H78+2*(AK72^2+$H80^2*AK72^2)^0.5,5),ROUND($H81/2*2*ACOS(1-AK72/($H81/2)),5))</f>
        <v>#DIV/0!</v>
      </c>
      <c r="AL73" s="43" t="e">
        <f t="shared" ref="AL73" si="1064">IF($H73=$AS$2,ROUND($H78+2*(AL72^2+$H80^2*AL72^2)^0.5,5),ROUND($H81/2*2*ACOS(1-AL72/($H81/2)),5))</f>
        <v>#DIV/0!</v>
      </c>
      <c r="AM73" s="43" t="e">
        <f t="shared" ref="AM73" si="1065">IF($H73=$AS$2,ROUND($H78+2*(AM72^2+$H80^2*AM72^2)^0.5,5),ROUND($H81/2*2*ACOS(1-AM72/($H81/2)),5))</f>
        <v>#DIV/0!</v>
      </c>
      <c r="AN73" s="43" t="e">
        <f t="shared" ref="AN73" si="1066">IF($H73=$AS$2,ROUND($H78+2*(AN72^2+$H80^2*AN72^2)^0.5,5),ROUND($H81/2*2*ACOS(1-AN72/($H81/2)),5))</f>
        <v>#DIV/0!</v>
      </c>
      <c r="AS73" t="s">
        <v>12</v>
      </c>
    </row>
    <row r="74" spans="1:45" ht="14.25" customHeight="1" x14ac:dyDescent="0.15">
      <c r="A74" s="50"/>
      <c r="B74" s="50"/>
      <c r="C74" s="6"/>
      <c r="D74" s="8"/>
      <c r="E74" s="12">
        <f>ROUND(D74/10000,3)</f>
        <v>0</v>
      </c>
      <c r="F74" s="4"/>
      <c r="G74" s="26" t="s">
        <v>18</v>
      </c>
      <c r="H74" s="31"/>
      <c r="I74" s="62" t="s">
        <v>24</v>
      </c>
      <c r="J74" s="59" t="e">
        <f>IF($H73=$AS$2,ROUND($H78+2*(J72^2+$H80^2*J72^2)^0.5,4),ROUND($H81/2*(2*ACOS(1-J72/($H81/2))),4))</f>
        <v>#DIV/0!</v>
      </c>
      <c r="K74" s="53"/>
      <c r="L74" s="62" t="s">
        <v>34</v>
      </c>
      <c r="M74" s="65" t="e">
        <f>IF($H73=$AS$2,ROUND($H78+2*(M72^2+$H80^2*M72^2)^0.5,5),ROUND($H81/2*(2*ACOS(1-M72/($H81/2))),5))</f>
        <v>#DIV/0!</v>
      </c>
      <c r="N74" s="58"/>
      <c r="O74" s="68" t="s">
        <v>27</v>
      </c>
      <c r="P74" s="70"/>
      <c r="Q74" s="53"/>
      <c r="R74" s="56"/>
      <c r="T74" s="42" t="s">
        <v>43</v>
      </c>
      <c r="U74" s="43" t="e">
        <f>IF($H73=$AS$2,ROUND(U72*($H78+$H80*U72),5),ROUND($H81^2/8*(2*ACOS(1-U72/($H81/2))-SIN(2*ACOS(1-U72/($H81/2)))),5))</f>
        <v>#DIV/0!</v>
      </c>
      <c r="V74" s="43" t="e">
        <f t="shared" ref="V74" si="1067">IF($H73=$AS$2,ROUND(V72*($H78+$H80*V72),5),ROUND($H81^2/8*(2*ACOS(1-V72/($H81/2))-SIN(2*ACOS(1-V72/($H81/2)))),5))</f>
        <v>#DIV/0!</v>
      </c>
      <c r="W74" s="43" t="e">
        <f t="shared" ref="W74" si="1068">IF($H73=$AS$2,ROUND(W72*($H78+$H80*W72),5),ROUND($H81^2/8*(2*ACOS(1-W72/($H81/2))-SIN(2*ACOS(1-W72/($H81/2)))),5))</f>
        <v>#DIV/0!</v>
      </c>
      <c r="X74" s="43" t="e">
        <f t="shared" ref="X74" si="1069">IF($H73=$AS$2,ROUND(X72*($H78+$H80*X72),5),ROUND($H81^2/8*(2*ACOS(1-X72/($H81/2))-SIN(2*ACOS(1-X72/($H81/2)))),5))</f>
        <v>#DIV/0!</v>
      </c>
      <c r="Y74" s="43" t="e">
        <f t="shared" ref="Y74" si="1070">IF($H73=$AS$2,ROUND(Y72*($H78+$H80*Y72),5),ROUND($H81^2/8*(2*ACOS(1-Y72/($H81/2))-SIN(2*ACOS(1-Y72/($H81/2)))),5))</f>
        <v>#DIV/0!</v>
      </c>
      <c r="Z74" s="43" t="e">
        <f t="shared" ref="Z74" si="1071">IF($H73=$AS$2,ROUND(Z72*($H78+$H80*Z72),5),ROUND($H81^2/8*(2*ACOS(1-Z72/($H81/2))-SIN(2*ACOS(1-Z72/($H81/2)))),5))</f>
        <v>#DIV/0!</v>
      </c>
      <c r="AA74" s="43" t="e">
        <f t="shared" ref="AA74" si="1072">IF($H73=$AS$2,ROUND(AA72*($H78+$H80*AA72),5),ROUND($H81^2/8*(2*ACOS(1-AA72/($H81/2))-SIN(2*ACOS(1-AA72/($H81/2)))),5))</f>
        <v>#DIV/0!</v>
      </c>
      <c r="AB74" s="43" t="e">
        <f t="shared" ref="AB74" si="1073">IF($H73=$AS$2,ROUND(AB72*($H78+$H80*AB72),5),ROUND($H81^2/8*(2*ACOS(1-AB72/($H81/2))-SIN(2*ACOS(1-AB72/($H81/2)))),5))</f>
        <v>#DIV/0!</v>
      </c>
      <c r="AC74" s="43" t="e">
        <f t="shared" ref="AC74" si="1074">IF($H73=$AS$2,ROUND(AC72*($H78+$H80*AC72),5),ROUND($H81^2/8*(2*ACOS(1-AC72/($H81/2))-SIN(2*ACOS(1-AC72/($H81/2)))),5))</f>
        <v>#DIV/0!</v>
      </c>
      <c r="AD74" s="43" t="e">
        <f t="shared" ref="AD74" si="1075">IF($H73=$AS$2,ROUND(AD72*($H78+$H80*AD72),5),ROUND($H81^2/8*(2*ACOS(1-AD72/($H81/2))-SIN(2*ACOS(1-AD72/($H81/2)))),5))</f>
        <v>#DIV/0!</v>
      </c>
      <c r="AE74" s="43" t="e">
        <f t="shared" ref="AE74" si="1076">IF($H73=$AS$2,ROUND(AE72*($H78+$H80*AE72),5),ROUND($H81^2/8*(2*ACOS(1-AE72/($H81/2))-SIN(2*ACOS(1-AE72/($H81/2)))),5))</f>
        <v>#DIV/0!</v>
      </c>
      <c r="AF74" s="43" t="e">
        <f t="shared" ref="AF74" si="1077">IF($H73=$AS$2,ROUND(AF72*($H78+$H80*AF72),5),ROUND($H81^2/8*(2*ACOS(1-AF72/($H81/2))-SIN(2*ACOS(1-AF72/($H81/2)))),5))</f>
        <v>#DIV/0!</v>
      </c>
      <c r="AG74" s="43" t="e">
        <f t="shared" ref="AG74" si="1078">IF($H73=$AS$2,ROUND(AG72*($H78+$H80*AG72),5),ROUND($H81^2/8*(2*ACOS(1-AG72/($H81/2))-SIN(2*ACOS(1-AG72/($H81/2)))),5))</f>
        <v>#DIV/0!</v>
      </c>
      <c r="AH74" s="43" t="e">
        <f t="shared" ref="AH74" si="1079">IF($H73=$AS$2,ROUND(AH72*($H78+$H80*AH72),5),ROUND($H81^2/8*(2*ACOS(1-AH72/($H81/2))-SIN(2*ACOS(1-AH72/($H81/2)))),5))</f>
        <v>#DIV/0!</v>
      </c>
      <c r="AI74" s="43" t="e">
        <f t="shared" ref="AI74" si="1080">IF($H73=$AS$2,ROUND(AI72*($H78+$H80*AI72),5),ROUND($H81^2/8*(2*ACOS(1-AI72/($H81/2))-SIN(2*ACOS(1-AI72/($H81/2)))),5))</f>
        <v>#DIV/0!</v>
      </c>
      <c r="AJ74" s="43" t="e">
        <f t="shared" ref="AJ74" si="1081">IF($H73=$AS$2,ROUND(AJ72*($H78+$H80*AJ72),5),ROUND($H81^2/8*(2*ACOS(1-AJ72/($H81/2))-SIN(2*ACOS(1-AJ72/($H81/2)))),5))</f>
        <v>#DIV/0!</v>
      </c>
      <c r="AK74" s="43" t="e">
        <f t="shared" ref="AK74" si="1082">IF($H73=$AS$2,ROUND(AK72*($H78+$H80*AK72),5),ROUND($H81^2/8*(2*ACOS(1-AK72/($H81/2))-SIN(2*ACOS(1-AK72/($H81/2)))),5))</f>
        <v>#DIV/0!</v>
      </c>
      <c r="AL74" s="43" t="e">
        <f t="shared" ref="AL74" si="1083">IF($H73=$AS$2,ROUND(AL72*($H78+$H80*AL72),5),ROUND($H81^2/8*(2*ACOS(1-AL72/($H81/2))-SIN(2*ACOS(1-AL72/($H81/2)))),5))</f>
        <v>#DIV/0!</v>
      </c>
      <c r="AM74" s="43" t="e">
        <f t="shared" ref="AM74" si="1084">IF($H73=$AS$2,ROUND(AM72*($H78+$H80*AM72),5),ROUND($H81^2/8*(2*ACOS(1-AM72/($H81/2))-SIN(2*ACOS(1-AM72/($H81/2)))),5))</f>
        <v>#DIV/0!</v>
      </c>
      <c r="AN74" s="43" t="e">
        <f t="shared" ref="AN74" si="1085">IF($H73=$AS$2,ROUND(AN72*($H78+$H80*AN72),5),ROUND($H81^2/8*(2*ACOS(1-AN72/($H81/2))-SIN(2*ACOS(1-AN72/($H81/2)))),5))</f>
        <v>#DIV/0!</v>
      </c>
    </row>
    <row r="75" spans="1:45" ht="14.25" customHeight="1" x14ac:dyDescent="0.15">
      <c r="A75" s="50"/>
      <c r="B75" s="50"/>
      <c r="C75" s="6"/>
      <c r="D75" s="8"/>
      <c r="E75" s="12">
        <f>ROUND(D75/10000,3)</f>
        <v>0</v>
      </c>
      <c r="F75" s="4"/>
      <c r="G75" s="26" t="s">
        <v>19</v>
      </c>
      <c r="H75" s="48"/>
      <c r="I75" s="62"/>
      <c r="J75" s="59"/>
      <c r="K75" s="53"/>
      <c r="L75" s="62"/>
      <c r="M75" s="66"/>
      <c r="N75" s="58"/>
      <c r="O75" s="69"/>
      <c r="P75" s="70"/>
      <c r="Q75" s="53"/>
      <c r="R75" s="56"/>
      <c r="T75" s="42" t="s">
        <v>44</v>
      </c>
      <c r="U75" s="43" t="e">
        <f>ROUND(U74/U73,5)</f>
        <v>#DIV/0!</v>
      </c>
      <c r="V75" s="43" t="e">
        <f t="shared" ref="V75" si="1086">ROUND(V74/V73,5)</f>
        <v>#DIV/0!</v>
      </c>
      <c r="W75" s="43" t="e">
        <f t="shared" ref="W75" si="1087">ROUND(W74/W73,5)</f>
        <v>#DIV/0!</v>
      </c>
      <c r="X75" s="43" t="e">
        <f t="shared" ref="X75" si="1088">ROUND(X74/X73,5)</f>
        <v>#DIV/0!</v>
      </c>
      <c r="Y75" s="43" t="e">
        <f t="shared" ref="Y75" si="1089">ROUND(Y74/Y73,5)</f>
        <v>#DIV/0!</v>
      </c>
      <c r="Z75" s="43" t="e">
        <f t="shared" ref="Z75" si="1090">ROUND(Z74/Z73,5)</f>
        <v>#DIV/0!</v>
      </c>
      <c r="AA75" s="43" t="e">
        <f t="shared" ref="AA75" si="1091">ROUND(AA74/AA73,5)</f>
        <v>#DIV/0!</v>
      </c>
      <c r="AB75" s="43" t="e">
        <f t="shared" ref="AB75" si="1092">ROUND(AB74/AB73,5)</f>
        <v>#DIV/0!</v>
      </c>
      <c r="AC75" s="43" t="e">
        <f t="shared" ref="AC75" si="1093">ROUND(AC74/AC73,5)</f>
        <v>#DIV/0!</v>
      </c>
      <c r="AD75" s="43" t="e">
        <f t="shared" ref="AD75" si="1094">ROUND(AD74/AD73,5)</f>
        <v>#DIV/0!</v>
      </c>
      <c r="AE75" s="43" t="e">
        <f t="shared" ref="AE75" si="1095">ROUND(AE74/AE73,5)</f>
        <v>#DIV/0!</v>
      </c>
      <c r="AF75" s="43" t="e">
        <f t="shared" ref="AF75" si="1096">ROUND(AF74/AF73,5)</f>
        <v>#DIV/0!</v>
      </c>
      <c r="AG75" s="43" t="e">
        <f t="shared" ref="AG75" si="1097">ROUND(AG74/AG73,5)</f>
        <v>#DIV/0!</v>
      </c>
      <c r="AH75" s="43" t="e">
        <f t="shared" ref="AH75" si="1098">ROUND(AH74/AH73,5)</f>
        <v>#DIV/0!</v>
      </c>
      <c r="AI75" s="43" t="e">
        <f t="shared" ref="AI75" si="1099">ROUND(AI74/AI73,5)</f>
        <v>#DIV/0!</v>
      </c>
      <c r="AJ75" s="43" t="e">
        <f t="shared" ref="AJ75" si="1100">ROUND(AJ74/AJ73,5)</f>
        <v>#DIV/0!</v>
      </c>
      <c r="AK75" s="43" t="e">
        <f t="shared" ref="AK75" si="1101">ROUND(AK74/AK73,5)</f>
        <v>#DIV/0!</v>
      </c>
      <c r="AL75" s="43" t="e">
        <f t="shared" ref="AL75" si="1102">ROUND(AL74/AL73,5)</f>
        <v>#DIV/0!</v>
      </c>
      <c r="AM75" s="43" t="e">
        <f t="shared" ref="AM75" si="1103">ROUND(AM74/AM73,5)</f>
        <v>#DIV/0!</v>
      </c>
      <c r="AN75" s="43" t="e">
        <f t="shared" ref="AN75" si="1104">ROUND(AN74/AN73,5)</f>
        <v>#DIV/0!</v>
      </c>
    </row>
    <row r="76" spans="1:45" ht="14.25" customHeight="1" x14ac:dyDescent="0.15">
      <c r="A76" s="50"/>
      <c r="B76" s="50"/>
      <c r="C76" s="15" t="s">
        <v>6</v>
      </c>
      <c r="D76" s="16">
        <f>SUM(D72:D75)</f>
        <v>0</v>
      </c>
      <c r="E76" s="13">
        <f>SUM(E72:E75)</f>
        <v>0</v>
      </c>
      <c r="F76" s="17">
        <f>IF(E76=0,0,ROUND(F72*E72/E76+F73*E73/E76+F74*E74/E76+F75*E75/E76,2))</f>
        <v>0</v>
      </c>
      <c r="G76" s="38" t="s">
        <v>20</v>
      </c>
      <c r="H76" s="32"/>
      <c r="I76" s="62" t="s">
        <v>32</v>
      </c>
      <c r="J76" s="59" t="e">
        <f>IF($H73=$AS$2,ROUND(J72*($H78+$H80*J72),4),ROUND($H81^2/8*((2*ACOS(1-J72/($H81/2)))-SIN((2*ACOS(1-J72/($H81/2))))),4))</f>
        <v>#DIV/0!</v>
      </c>
      <c r="K76" s="53"/>
      <c r="L76" s="62" t="s">
        <v>33</v>
      </c>
      <c r="M76" s="64" t="e">
        <f>IF($H73=$AS$2,ROUND(M72*($H78+$H80*M72),5),ROUND($H81^2/8*(2*ACOS(1-M72/($H81/2))-SIN(2*ACOS(1-M72/($H81/2)))),5))</f>
        <v>#DIV/0!</v>
      </c>
      <c r="N76" s="58"/>
      <c r="O76" s="62" t="s">
        <v>28</v>
      </c>
      <c r="P76" s="59" t="e">
        <f>ROUND($H74/M80/60,4)</f>
        <v>#DIV/0!</v>
      </c>
      <c r="Q76" s="53"/>
      <c r="R76" s="56"/>
      <c r="T76" s="42" t="s">
        <v>45</v>
      </c>
      <c r="U76" s="43" t="e">
        <f>ROUND((U75^(2/3)*$H75^0.5)/$H76,5)</f>
        <v>#DIV/0!</v>
      </c>
      <c r="V76" s="43" t="e">
        <f>ROUND((V75^(2/3)*$H75^0.5)/$H76,5)</f>
        <v>#DIV/0!</v>
      </c>
      <c r="W76" s="43" t="e">
        <f t="shared" ref="W76" si="1105">ROUND((W75^(2/3)*$H75^0.5)/$H76,5)</f>
        <v>#DIV/0!</v>
      </c>
      <c r="X76" s="43" t="e">
        <f t="shared" ref="X76" si="1106">ROUND((X75^(2/3)*$H75^0.5)/$H76,5)</f>
        <v>#DIV/0!</v>
      </c>
      <c r="Y76" s="43" t="e">
        <f t="shared" ref="Y76" si="1107">ROUND((Y75^(2/3)*$H75^0.5)/$H76,5)</f>
        <v>#DIV/0!</v>
      </c>
      <c r="Z76" s="43" t="e">
        <f t="shared" ref="Z76" si="1108">ROUND((Z75^(2/3)*$H75^0.5)/$H76,5)</f>
        <v>#DIV/0!</v>
      </c>
      <c r="AA76" s="43" t="e">
        <f t="shared" ref="AA76" si="1109">ROUND((AA75^(2/3)*$H75^0.5)/$H76,5)</f>
        <v>#DIV/0!</v>
      </c>
      <c r="AB76" s="43" t="e">
        <f t="shared" ref="AB76" si="1110">ROUND((AB75^(2/3)*$H75^0.5)/$H76,5)</f>
        <v>#DIV/0!</v>
      </c>
      <c r="AC76" s="43" t="e">
        <f t="shared" ref="AC76" si="1111">ROUND((AC75^(2/3)*$H75^0.5)/$H76,5)</f>
        <v>#DIV/0!</v>
      </c>
      <c r="AD76" s="43" t="e">
        <f t="shared" ref="AD76" si="1112">ROUND((AD75^(2/3)*$H75^0.5)/$H76,5)</f>
        <v>#DIV/0!</v>
      </c>
      <c r="AE76" s="43" t="e">
        <f t="shared" ref="AE76" si="1113">ROUND((AE75^(2/3)*$H75^0.5)/$H76,5)</f>
        <v>#DIV/0!</v>
      </c>
      <c r="AF76" s="43" t="e">
        <f t="shared" ref="AF76" si="1114">ROUND((AF75^(2/3)*$H75^0.5)/$H76,5)</f>
        <v>#DIV/0!</v>
      </c>
      <c r="AG76" s="43" t="e">
        <f t="shared" ref="AG76" si="1115">ROUND((AG75^(2/3)*$H75^0.5)/$H76,5)</f>
        <v>#DIV/0!</v>
      </c>
      <c r="AH76" s="43" t="e">
        <f t="shared" ref="AH76" si="1116">ROUND((AH75^(2/3)*$H75^0.5)/$H76,5)</f>
        <v>#DIV/0!</v>
      </c>
      <c r="AI76" s="43" t="e">
        <f t="shared" ref="AI76" si="1117">ROUND((AI75^(2/3)*$H75^0.5)/$H76,5)</f>
        <v>#DIV/0!</v>
      </c>
      <c r="AJ76" s="43" t="e">
        <f t="shared" ref="AJ76" si="1118">ROUND((AJ75^(2/3)*$H75^0.5)/$H76,5)</f>
        <v>#DIV/0!</v>
      </c>
      <c r="AK76" s="43" t="e">
        <f t="shared" ref="AK76" si="1119">ROUND((AK75^(2/3)*$H75^0.5)/$H76,5)</f>
        <v>#DIV/0!</v>
      </c>
      <c r="AL76" s="43" t="e">
        <f t="shared" ref="AL76" si="1120">ROUND((AL75^(2/3)*$H75^0.5)/$H76,5)</f>
        <v>#DIV/0!</v>
      </c>
      <c r="AM76" s="43" t="e">
        <f t="shared" ref="AM76" si="1121">ROUND((AM75^(2/3)*$H75^0.5)/$H76,5)</f>
        <v>#DIV/0!</v>
      </c>
      <c r="AN76" s="43" t="e">
        <f t="shared" ref="AN76" si="1122">ROUND((AN75^(2/3)*$H75^0.5)/$H76,5)</f>
        <v>#DIV/0!</v>
      </c>
    </row>
    <row r="77" spans="1:45" ht="14.25" customHeight="1" x14ac:dyDescent="0.15">
      <c r="A77" s="50"/>
      <c r="B77" s="50"/>
      <c r="C77" s="5"/>
      <c r="D77" s="7"/>
      <c r="E77" s="11">
        <f>ROUND(D77/10000,3)</f>
        <v>0</v>
      </c>
      <c r="F77" s="3"/>
      <c r="G77" s="26" t="s">
        <v>97</v>
      </c>
      <c r="H77" s="31"/>
      <c r="I77" s="62"/>
      <c r="J77" s="59"/>
      <c r="K77" s="53"/>
      <c r="L77" s="62"/>
      <c r="M77" s="64"/>
      <c r="N77" s="58"/>
      <c r="O77" s="62"/>
      <c r="P77" s="59"/>
      <c r="Q77" s="53"/>
      <c r="R77" s="56"/>
      <c r="T77" s="44" t="s">
        <v>46</v>
      </c>
      <c r="U77" s="45" t="e">
        <f>ROUND(U74*U76,4)</f>
        <v>#DIV/0!</v>
      </c>
      <c r="V77" s="45" t="e">
        <f t="shared" ref="V77" si="1123">ROUND(V74*V76,4)</f>
        <v>#DIV/0!</v>
      </c>
      <c r="W77" s="45" t="e">
        <f t="shared" ref="W77" si="1124">ROUND(W74*W76,4)</f>
        <v>#DIV/0!</v>
      </c>
      <c r="X77" s="45" t="e">
        <f t="shared" ref="X77" si="1125">ROUND(X74*X76,4)</f>
        <v>#DIV/0!</v>
      </c>
      <c r="Y77" s="45" t="e">
        <f t="shared" ref="Y77" si="1126">ROUND(Y74*Y76,4)</f>
        <v>#DIV/0!</v>
      </c>
      <c r="Z77" s="45" t="e">
        <f t="shared" ref="Z77" si="1127">ROUND(Z74*Z76,4)</f>
        <v>#DIV/0!</v>
      </c>
      <c r="AA77" s="45" t="e">
        <f t="shared" ref="AA77" si="1128">ROUND(AA74*AA76,4)</f>
        <v>#DIV/0!</v>
      </c>
      <c r="AB77" s="45" t="e">
        <f t="shared" ref="AB77" si="1129">ROUND(AB74*AB76,4)</f>
        <v>#DIV/0!</v>
      </c>
      <c r="AC77" s="45" t="e">
        <f t="shared" ref="AC77" si="1130">ROUND(AC74*AC76,4)</f>
        <v>#DIV/0!</v>
      </c>
      <c r="AD77" s="45" t="e">
        <f t="shared" ref="AD77" si="1131">ROUND(AD74*AD76,4)</f>
        <v>#DIV/0!</v>
      </c>
      <c r="AE77" s="45" t="e">
        <f t="shared" ref="AE77" si="1132">ROUND(AE74*AE76,4)</f>
        <v>#DIV/0!</v>
      </c>
      <c r="AF77" s="45" t="e">
        <f t="shared" ref="AF77" si="1133">ROUND(AF74*AF76,4)</f>
        <v>#DIV/0!</v>
      </c>
      <c r="AG77" s="45" t="e">
        <f t="shared" ref="AG77" si="1134">ROUND(AG74*AG76,4)</f>
        <v>#DIV/0!</v>
      </c>
      <c r="AH77" s="45" t="e">
        <f t="shared" ref="AH77" si="1135">ROUND(AH74*AH76,4)</f>
        <v>#DIV/0!</v>
      </c>
      <c r="AI77" s="45" t="e">
        <f t="shared" ref="AI77" si="1136">ROUND(AI74*AI76,4)</f>
        <v>#DIV/0!</v>
      </c>
      <c r="AJ77" s="45" t="e">
        <f t="shared" ref="AJ77" si="1137">ROUND(AJ74*AJ76,4)</f>
        <v>#DIV/0!</v>
      </c>
      <c r="AK77" s="45" t="e">
        <f t="shared" ref="AK77" si="1138">ROUND(AK74*AK76,4)</f>
        <v>#DIV/0!</v>
      </c>
      <c r="AL77" s="45" t="e">
        <f t="shared" ref="AL77" si="1139">ROUND(AL74*AL76,4)</f>
        <v>#DIV/0!</v>
      </c>
      <c r="AM77" s="45" t="e">
        <f t="shared" ref="AM77" si="1140">ROUND(AM74*AM76,4)</f>
        <v>#DIV/0!</v>
      </c>
      <c r="AN77" s="45" t="e">
        <f t="shared" ref="AN77" si="1141">ROUND(AN74*AN76,4)</f>
        <v>#DIV/0!</v>
      </c>
    </row>
    <row r="78" spans="1:45" ht="14.25" customHeight="1" x14ac:dyDescent="0.15">
      <c r="A78" s="50"/>
      <c r="B78" s="50"/>
      <c r="C78" s="6"/>
      <c r="D78" s="8"/>
      <c r="E78" s="12">
        <f>ROUND(D78/10000,3)</f>
        <v>0</v>
      </c>
      <c r="F78" s="4"/>
      <c r="G78" s="26" t="s">
        <v>98</v>
      </c>
      <c r="H78" s="31"/>
      <c r="I78" s="62" t="s">
        <v>25</v>
      </c>
      <c r="J78" s="59" t="e">
        <f>ROUND(J76/J74,4)</f>
        <v>#DIV/0!</v>
      </c>
      <c r="K78" s="53"/>
      <c r="L78" s="62" t="s">
        <v>35</v>
      </c>
      <c r="M78" s="64" t="e">
        <f>ROUND(M76/M74,5)</f>
        <v>#DIV/0!</v>
      </c>
      <c r="N78" s="58"/>
      <c r="O78" s="62" t="s">
        <v>29</v>
      </c>
      <c r="P78" s="59" t="e">
        <f>SUM(P74:P77)</f>
        <v>#DIV/0!</v>
      </c>
      <c r="Q78" s="53"/>
      <c r="R78" s="56"/>
      <c r="T78" s="42" t="s">
        <v>47</v>
      </c>
      <c r="U78" s="43" t="e">
        <f>ROUND($H74/U76/60,4)</f>
        <v>#DIV/0!</v>
      </c>
      <c r="V78" s="43" t="e">
        <f t="shared" ref="V78:AN78" si="1142">ROUND($H74/V76/60,4)</f>
        <v>#DIV/0!</v>
      </c>
      <c r="W78" s="43" t="e">
        <f t="shared" si="1142"/>
        <v>#DIV/0!</v>
      </c>
      <c r="X78" s="43" t="e">
        <f t="shared" si="1142"/>
        <v>#DIV/0!</v>
      </c>
      <c r="Y78" s="43" t="e">
        <f t="shared" si="1142"/>
        <v>#DIV/0!</v>
      </c>
      <c r="Z78" s="43" t="e">
        <f t="shared" si="1142"/>
        <v>#DIV/0!</v>
      </c>
      <c r="AA78" s="43" t="e">
        <f t="shared" si="1142"/>
        <v>#DIV/0!</v>
      </c>
      <c r="AB78" s="43" t="e">
        <f t="shared" si="1142"/>
        <v>#DIV/0!</v>
      </c>
      <c r="AC78" s="43" t="e">
        <f t="shared" si="1142"/>
        <v>#DIV/0!</v>
      </c>
      <c r="AD78" s="43" t="e">
        <f t="shared" si="1142"/>
        <v>#DIV/0!</v>
      </c>
      <c r="AE78" s="43" t="e">
        <f t="shared" si="1142"/>
        <v>#DIV/0!</v>
      </c>
      <c r="AF78" s="43" t="e">
        <f t="shared" si="1142"/>
        <v>#DIV/0!</v>
      </c>
      <c r="AG78" s="43" t="e">
        <f t="shared" si="1142"/>
        <v>#DIV/0!</v>
      </c>
      <c r="AH78" s="43" t="e">
        <f t="shared" si="1142"/>
        <v>#DIV/0!</v>
      </c>
      <c r="AI78" s="43" t="e">
        <f t="shared" si="1142"/>
        <v>#DIV/0!</v>
      </c>
      <c r="AJ78" s="43" t="e">
        <f t="shared" si="1142"/>
        <v>#DIV/0!</v>
      </c>
      <c r="AK78" s="43" t="e">
        <f t="shared" si="1142"/>
        <v>#DIV/0!</v>
      </c>
      <c r="AL78" s="43" t="e">
        <f t="shared" si="1142"/>
        <v>#DIV/0!</v>
      </c>
      <c r="AM78" s="43" t="e">
        <f t="shared" si="1142"/>
        <v>#DIV/0!</v>
      </c>
      <c r="AN78" s="43" t="e">
        <f t="shared" si="1142"/>
        <v>#DIV/0!</v>
      </c>
    </row>
    <row r="79" spans="1:45" ht="14.25" customHeight="1" x14ac:dyDescent="0.15">
      <c r="A79" s="50"/>
      <c r="B79" s="50"/>
      <c r="C79" s="6"/>
      <c r="D79" s="8"/>
      <c r="E79" s="12">
        <f>ROUND(D79/10000,3)</f>
        <v>0</v>
      </c>
      <c r="F79" s="4"/>
      <c r="G79" s="26" t="s">
        <v>21</v>
      </c>
      <c r="H79" s="31"/>
      <c r="I79" s="62"/>
      <c r="J79" s="59"/>
      <c r="K79" s="53"/>
      <c r="L79" s="62"/>
      <c r="M79" s="64"/>
      <c r="N79" s="58"/>
      <c r="O79" s="62"/>
      <c r="P79" s="59"/>
      <c r="Q79" s="53"/>
      <c r="R79" s="56"/>
      <c r="T79" s="44" t="s">
        <v>48</v>
      </c>
      <c r="U79" s="45" t="e">
        <f>ROUND($F81*3500/($P74+U78+25)*$E81/360,4)</f>
        <v>#DIV/0!</v>
      </c>
      <c r="V79" s="45" t="e">
        <f t="shared" ref="V79" si="1143">ROUND($F81*3500/($P74+V78+25)*$E81/360,4)</f>
        <v>#DIV/0!</v>
      </c>
      <c r="W79" s="45" t="e">
        <f t="shared" ref="W79" si="1144">ROUND($F81*3500/($P74+W78+25)*$E81/360,4)</f>
        <v>#DIV/0!</v>
      </c>
      <c r="X79" s="45" t="e">
        <f t="shared" ref="X79" si="1145">ROUND($F81*3500/($P74+X78+25)*$E81/360,4)</f>
        <v>#DIV/0!</v>
      </c>
      <c r="Y79" s="45" t="e">
        <f t="shared" ref="Y79" si="1146">ROUND($F81*3500/($P74+Y78+25)*$E81/360,4)</f>
        <v>#DIV/0!</v>
      </c>
      <c r="Z79" s="45" t="e">
        <f t="shared" ref="Z79" si="1147">ROUND($F81*3500/($P74+Z78+25)*$E81/360,4)</f>
        <v>#DIV/0!</v>
      </c>
      <c r="AA79" s="45" t="e">
        <f t="shared" ref="AA79" si="1148">ROUND($F81*3500/($P74+AA78+25)*$E81/360,4)</f>
        <v>#DIV/0!</v>
      </c>
      <c r="AB79" s="45" t="e">
        <f t="shared" ref="AB79" si="1149">ROUND($F81*3500/($P74+AB78+25)*$E81/360,4)</f>
        <v>#DIV/0!</v>
      </c>
      <c r="AC79" s="45" t="e">
        <f t="shared" ref="AC79" si="1150">ROUND($F81*3500/($P74+AC78+25)*$E81/360,4)</f>
        <v>#DIV/0!</v>
      </c>
      <c r="AD79" s="45" t="e">
        <f t="shared" ref="AD79" si="1151">ROUND($F81*3500/($P74+AD78+25)*$E81/360,4)</f>
        <v>#DIV/0!</v>
      </c>
      <c r="AE79" s="45" t="e">
        <f t="shared" ref="AE79" si="1152">ROUND($F81*3500/($P74+AE78+25)*$E81/360,4)</f>
        <v>#DIV/0!</v>
      </c>
      <c r="AF79" s="45" t="e">
        <f t="shared" ref="AF79" si="1153">ROUND($F81*3500/($P74+AF78+25)*$E81/360,4)</f>
        <v>#DIV/0!</v>
      </c>
      <c r="AG79" s="45" t="e">
        <f t="shared" ref="AG79" si="1154">ROUND($F81*3500/($P74+AG78+25)*$E81/360,4)</f>
        <v>#DIV/0!</v>
      </c>
      <c r="AH79" s="45" t="e">
        <f t="shared" ref="AH79" si="1155">ROUND($F81*3500/($P74+AH78+25)*$E81/360,4)</f>
        <v>#DIV/0!</v>
      </c>
      <c r="AI79" s="45" t="e">
        <f t="shared" ref="AI79" si="1156">ROUND($F81*3500/($P74+AI78+25)*$E81/360,4)</f>
        <v>#DIV/0!</v>
      </c>
      <c r="AJ79" s="45" t="e">
        <f t="shared" ref="AJ79" si="1157">ROUND($F81*3500/($P74+AJ78+25)*$E81/360,4)</f>
        <v>#DIV/0!</v>
      </c>
      <c r="AK79" s="45" t="e">
        <f t="shared" ref="AK79" si="1158">ROUND($F81*3500/($P74+AK78+25)*$E81/360,4)</f>
        <v>#DIV/0!</v>
      </c>
      <c r="AL79" s="45" t="e">
        <f t="shared" ref="AL79" si="1159">ROUND($F81*3500/($P74+AL78+25)*$E81/360,4)</f>
        <v>#DIV/0!</v>
      </c>
      <c r="AM79" s="45" t="e">
        <f t="shared" ref="AM79" si="1160">ROUND($F81*3500/($P74+AM78+25)*$E81/360,4)</f>
        <v>#DIV/0!</v>
      </c>
      <c r="AN79" s="45" t="e">
        <f t="shared" ref="AN79" si="1161">ROUND($F81*3500/($P74+AN78+25)*$E81/360,4)</f>
        <v>#DIV/0!</v>
      </c>
    </row>
    <row r="80" spans="1:45" ht="14.25" customHeight="1" x14ac:dyDescent="0.15">
      <c r="A80" s="50"/>
      <c r="B80" s="50"/>
      <c r="C80" s="15" t="s">
        <v>7</v>
      </c>
      <c r="D80" s="16">
        <f>SUM(D77:D79)</f>
        <v>0</v>
      </c>
      <c r="E80" s="13">
        <f>SUM(E77:E79)</f>
        <v>0</v>
      </c>
      <c r="F80" s="17">
        <f>IF(E80=0,0,ROUND(F77*E77/E80+F78*E78/E80+F79*E79/E80,2))</f>
        <v>0</v>
      </c>
      <c r="G80" s="34" t="s">
        <v>40</v>
      </c>
      <c r="H80" s="35" t="str">
        <f>IF(H73=AS$2,ROUND((H77-H78)/(2*H79),4),"")</f>
        <v/>
      </c>
      <c r="I80" s="62" t="s">
        <v>26</v>
      </c>
      <c r="J80" s="59" t="e">
        <f>ROUND((J78^(2/3)*$H75^0.5)/$H76,4)</f>
        <v>#DIV/0!</v>
      </c>
      <c r="K80" s="53"/>
      <c r="L80" s="62" t="s">
        <v>36</v>
      </c>
      <c r="M80" s="64" t="e">
        <f>ROUND((M78^(2/3)*$H75^0.5)/$H76,5)</f>
        <v>#DIV/0!</v>
      </c>
      <c r="N80" s="58"/>
      <c r="O80" s="62" t="s">
        <v>30</v>
      </c>
      <c r="P80" s="59" t="e">
        <f>ROUND(3500/(P78+25),4)</f>
        <v>#DIV/0!</v>
      </c>
      <c r="Q80" s="53"/>
      <c r="R80" s="56"/>
      <c r="T80" s="42" t="s">
        <v>49</v>
      </c>
      <c r="U80" s="43" t="e">
        <f>IF($H73=$AS$2,$H75^0.5/$H76*(U72*($H78+$H80*U72))^(5/3)-U79*($H78+2*(U72^2+$H80^2*U72^2)^0.5)^(2/3),$H75^0.5/$H76*($H81^2/8*(2*ACOS(1-U72/($H81/2))-SIN(2*ACOS(1-U72/($H81/2)))))^(5/3)-U79*($H81/2*2*ACOS(1-U72/($H81/2)))^(2/3))</f>
        <v>#DIV/0!</v>
      </c>
      <c r="V80" s="43" t="e">
        <f t="shared" ref="V80" si="1162">IF($H73=$AS$2,$H75^0.5/$H76*(V72*($H78+$H80*V72))^(5/3)-V79*($H78+2*(V72^2+$H80^2*V72^2)^0.5)^(2/3),$H75^0.5/$H76*($H81^2/8*(2*ACOS(1-V72/($H81/2))-SIN(2*ACOS(1-V72/($H81/2)))))^(5/3)-V79*($H81/2*2*ACOS(1-V72/($H81/2)))^(2/3))</f>
        <v>#DIV/0!</v>
      </c>
      <c r="W80" s="43" t="e">
        <f t="shared" ref="W80" si="1163">IF($H73=$AS$2,$H75^0.5/$H76*(W72*($H78+$H80*W72))^(5/3)-W79*($H78+2*(W72^2+$H80^2*W72^2)^0.5)^(2/3),$H75^0.5/$H76*($H81^2/8*(2*ACOS(1-W72/($H81/2))-SIN(2*ACOS(1-W72/($H81/2)))))^(5/3)-W79*($H81/2*2*ACOS(1-W72/($H81/2)))^(2/3))</f>
        <v>#DIV/0!</v>
      </c>
      <c r="X80" s="43" t="e">
        <f t="shared" ref="X80" si="1164">IF($H73=$AS$2,$H75^0.5/$H76*(X72*($H78+$H80*X72))^(5/3)-X79*($H78+2*(X72^2+$H80^2*X72^2)^0.5)^(2/3),$H75^0.5/$H76*($H81^2/8*(2*ACOS(1-X72/($H81/2))-SIN(2*ACOS(1-X72/($H81/2)))))^(5/3)-X79*($H81/2*2*ACOS(1-X72/($H81/2)))^(2/3))</f>
        <v>#DIV/0!</v>
      </c>
      <c r="Y80" s="43" t="e">
        <f t="shared" ref="Y80" si="1165">IF($H73=$AS$2,$H75^0.5/$H76*(Y72*($H78+$H80*Y72))^(5/3)-Y79*($H78+2*(Y72^2+$H80^2*Y72^2)^0.5)^(2/3),$H75^0.5/$H76*($H81^2/8*(2*ACOS(1-Y72/($H81/2))-SIN(2*ACOS(1-Y72/($H81/2)))))^(5/3)-Y79*($H81/2*2*ACOS(1-Y72/($H81/2)))^(2/3))</f>
        <v>#DIV/0!</v>
      </c>
      <c r="Z80" s="43" t="e">
        <f t="shared" ref="Z80" si="1166">IF($H73=$AS$2,$H75^0.5/$H76*(Z72*($H78+$H80*Z72))^(5/3)-Z79*($H78+2*(Z72^2+$H80^2*Z72^2)^0.5)^(2/3),$H75^0.5/$H76*($H81^2/8*(2*ACOS(1-Z72/($H81/2))-SIN(2*ACOS(1-Z72/($H81/2)))))^(5/3)-Z79*($H81/2*2*ACOS(1-Z72/($H81/2)))^(2/3))</f>
        <v>#DIV/0!</v>
      </c>
      <c r="AA80" s="43" t="e">
        <f t="shared" ref="AA80" si="1167">IF($H73=$AS$2,$H75^0.5/$H76*(AA72*($H78+$H80*AA72))^(5/3)-AA79*($H78+2*(AA72^2+$H80^2*AA72^2)^0.5)^(2/3),$H75^0.5/$H76*($H81^2/8*(2*ACOS(1-AA72/($H81/2))-SIN(2*ACOS(1-AA72/($H81/2)))))^(5/3)-AA79*($H81/2*2*ACOS(1-AA72/($H81/2)))^(2/3))</f>
        <v>#DIV/0!</v>
      </c>
      <c r="AB80" s="43" t="e">
        <f t="shared" ref="AB80" si="1168">IF($H73=$AS$2,$H75^0.5/$H76*(AB72*($H78+$H80*AB72))^(5/3)-AB79*($H78+2*(AB72^2+$H80^2*AB72^2)^0.5)^(2/3),$H75^0.5/$H76*($H81^2/8*(2*ACOS(1-AB72/($H81/2))-SIN(2*ACOS(1-AB72/($H81/2)))))^(5/3)-AB79*($H81/2*2*ACOS(1-AB72/($H81/2)))^(2/3))</f>
        <v>#DIV/0!</v>
      </c>
      <c r="AC80" s="43" t="e">
        <f t="shared" ref="AC80" si="1169">IF($H73=$AS$2,$H75^0.5/$H76*(AC72*($H78+$H80*AC72))^(5/3)-AC79*($H78+2*(AC72^2+$H80^2*AC72^2)^0.5)^(2/3),$H75^0.5/$H76*($H81^2/8*(2*ACOS(1-AC72/($H81/2))-SIN(2*ACOS(1-AC72/($H81/2)))))^(5/3)-AC79*($H81/2*2*ACOS(1-AC72/($H81/2)))^(2/3))</f>
        <v>#DIV/0!</v>
      </c>
      <c r="AD80" s="43" t="e">
        <f t="shared" ref="AD80" si="1170">IF($H73=$AS$2,$H75^0.5/$H76*(AD72*($H78+$H80*AD72))^(5/3)-AD79*($H78+2*(AD72^2+$H80^2*AD72^2)^0.5)^(2/3),$H75^0.5/$H76*($H81^2/8*(2*ACOS(1-AD72/($H81/2))-SIN(2*ACOS(1-AD72/($H81/2)))))^(5/3)-AD79*($H81/2*2*ACOS(1-AD72/($H81/2)))^(2/3))</f>
        <v>#DIV/0!</v>
      </c>
      <c r="AE80" s="43" t="e">
        <f t="shared" ref="AE80" si="1171">IF($H73=$AS$2,$H75^0.5/$H76*(AE72*($H78+$H80*AE72))^(5/3)-AE79*($H78+2*(AE72^2+$H80^2*AE72^2)^0.5)^(2/3),$H75^0.5/$H76*($H81^2/8*(2*ACOS(1-AE72/($H81/2))-SIN(2*ACOS(1-AE72/($H81/2)))))^(5/3)-AE79*($H81/2*2*ACOS(1-AE72/($H81/2)))^(2/3))</f>
        <v>#DIV/0!</v>
      </c>
      <c r="AF80" s="43" t="e">
        <f t="shared" ref="AF80" si="1172">IF($H73=$AS$2,$H75^0.5/$H76*(AF72*($H78+$H80*AF72))^(5/3)-AF79*($H78+2*(AF72^2+$H80^2*AF72^2)^0.5)^(2/3),$H75^0.5/$H76*($H81^2/8*(2*ACOS(1-AF72/($H81/2))-SIN(2*ACOS(1-AF72/($H81/2)))))^(5/3)-AF79*($H81/2*2*ACOS(1-AF72/($H81/2)))^(2/3))</f>
        <v>#DIV/0!</v>
      </c>
      <c r="AG80" s="43" t="e">
        <f t="shared" ref="AG80" si="1173">IF($H73=$AS$2,$H75^0.5/$H76*(AG72*($H78+$H80*AG72))^(5/3)-AG79*($H78+2*(AG72^2+$H80^2*AG72^2)^0.5)^(2/3),$H75^0.5/$H76*($H81^2/8*(2*ACOS(1-AG72/($H81/2))-SIN(2*ACOS(1-AG72/($H81/2)))))^(5/3)-AG79*($H81/2*2*ACOS(1-AG72/($H81/2)))^(2/3))</f>
        <v>#DIV/0!</v>
      </c>
      <c r="AH80" s="43" t="e">
        <f t="shared" ref="AH80" si="1174">IF($H73=$AS$2,$H75^0.5/$H76*(AH72*($H78+$H80*AH72))^(5/3)-AH79*($H78+2*(AH72^2+$H80^2*AH72^2)^0.5)^(2/3),$H75^0.5/$H76*($H81^2/8*(2*ACOS(1-AH72/($H81/2))-SIN(2*ACOS(1-AH72/($H81/2)))))^(5/3)-AH79*($H81/2*2*ACOS(1-AH72/($H81/2)))^(2/3))</f>
        <v>#DIV/0!</v>
      </c>
      <c r="AI80" s="43" t="e">
        <f t="shared" ref="AI80" si="1175">IF($H73=$AS$2,$H75^0.5/$H76*(AI72*($H78+$H80*AI72))^(5/3)-AI79*($H78+2*(AI72^2+$H80^2*AI72^2)^0.5)^(2/3),$H75^0.5/$H76*($H81^2/8*(2*ACOS(1-AI72/($H81/2))-SIN(2*ACOS(1-AI72/($H81/2)))))^(5/3)-AI79*($H81/2*2*ACOS(1-AI72/($H81/2)))^(2/3))</f>
        <v>#DIV/0!</v>
      </c>
      <c r="AJ80" s="43" t="e">
        <f t="shared" ref="AJ80" si="1176">IF($H73=$AS$2,$H75^0.5/$H76*(AJ72*($H78+$H80*AJ72))^(5/3)-AJ79*($H78+2*(AJ72^2+$H80^2*AJ72^2)^0.5)^(2/3),$H75^0.5/$H76*($H81^2/8*(2*ACOS(1-AJ72/($H81/2))-SIN(2*ACOS(1-AJ72/($H81/2)))))^(5/3)-AJ79*($H81/2*2*ACOS(1-AJ72/($H81/2)))^(2/3))</f>
        <v>#DIV/0!</v>
      </c>
      <c r="AK80" s="43" t="e">
        <f t="shared" ref="AK80" si="1177">IF($H73=$AS$2,$H75^0.5/$H76*(AK72*($H78+$H80*AK72))^(5/3)-AK79*($H78+2*(AK72^2+$H80^2*AK72^2)^0.5)^(2/3),$H75^0.5/$H76*($H81^2/8*(2*ACOS(1-AK72/($H81/2))-SIN(2*ACOS(1-AK72/($H81/2)))))^(5/3)-AK79*($H81/2*2*ACOS(1-AK72/($H81/2)))^(2/3))</f>
        <v>#DIV/0!</v>
      </c>
      <c r="AL80" s="43" t="e">
        <f t="shared" ref="AL80" si="1178">IF($H73=$AS$2,$H75^0.5/$H76*(AL72*($H78+$H80*AL72))^(5/3)-AL79*($H78+2*(AL72^2+$H80^2*AL72^2)^0.5)^(2/3),$H75^0.5/$H76*($H81^2/8*(2*ACOS(1-AL72/($H81/2))-SIN(2*ACOS(1-AL72/($H81/2)))))^(5/3)-AL79*($H81/2*2*ACOS(1-AL72/($H81/2)))^(2/3))</f>
        <v>#DIV/0!</v>
      </c>
      <c r="AM80" s="43" t="e">
        <f t="shared" ref="AM80" si="1179">IF($H73=$AS$2,$H75^0.5/$H76*(AM72*($H78+$H80*AM72))^(5/3)-AM79*($H78+2*(AM72^2+$H80^2*AM72^2)^0.5)^(2/3),$H75^0.5/$H76*($H81^2/8*(2*ACOS(1-AM72/($H81/2))-SIN(2*ACOS(1-AM72/($H81/2)))))^(5/3)-AM79*($H81/2*2*ACOS(1-AM72/($H81/2)))^(2/3))</f>
        <v>#DIV/0!</v>
      </c>
      <c r="AN80" s="43" t="e">
        <f t="shared" ref="AN80" si="1180">IF($H73=$AS$2,$H75^0.5/$H76*(AN72*($H78+$H80*AN72))^(5/3)-AN79*($H78+2*(AN72^2+$H80^2*AN72^2)^0.5)^(2/3),$H75^0.5/$H76*($H81^2/8*(2*ACOS(1-AN72/($H81/2))-SIN(2*ACOS(1-AN72/($H81/2)))))^(5/3)-AN79*($H81/2*2*ACOS(1-AN72/($H81/2)))^(2/3))</f>
        <v>#DIV/0!</v>
      </c>
    </row>
    <row r="81" spans="1:45" ht="14.25" customHeight="1" x14ac:dyDescent="0.15">
      <c r="A81" s="51"/>
      <c r="B81" s="51"/>
      <c r="C81" s="15" t="s">
        <v>8</v>
      </c>
      <c r="D81" s="16">
        <f>SUM(D80,D76)</f>
        <v>0</v>
      </c>
      <c r="E81" s="13">
        <f>SUM(E80,E76)</f>
        <v>0</v>
      </c>
      <c r="F81" s="17">
        <f>IF(E81=0,0,ROUND(F76*E76/E81+F80*E80/E81,2))</f>
        <v>0</v>
      </c>
      <c r="G81" s="28" t="s">
        <v>22</v>
      </c>
      <c r="H81" s="33"/>
      <c r="I81" s="67"/>
      <c r="J81" s="60"/>
      <c r="K81" s="54"/>
      <c r="L81" s="67"/>
      <c r="M81" s="74"/>
      <c r="N81" s="58"/>
      <c r="O81" s="67"/>
      <c r="P81" s="60"/>
      <c r="Q81" s="54"/>
      <c r="R81" s="57"/>
      <c r="T81" s="46" t="s">
        <v>50</v>
      </c>
      <c r="U81" s="47" t="e">
        <f>IF($H73=$AS$2,5/3*$H75^0.5/$H76*(U72*($H78+$H80*U72))^(2/3)*($H78+2*$H80*U72)-2/3*U79*($H78+2*(U72^2+$H80^2*U72^2)^0.5)^(-1/3)*(U72^2+$H80^2*U72^2)^(-1/2)*2*U72*(1+$H80^2),5/3*$H75^0.5/$H76*($H81^2/8*(2*ACOS(1-U72/($H81/2))-SIN(2*ACOS(1-U72/($H81/2)))))^(2/3)*($H81^2/8*(1-COS(2*ACOS(1-U72/($H81/2)))))-2/3*U79*($H81/2*2*ACOS(1-U72/($H81/2)))^(-1/3)*$H81/2)</f>
        <v>#DIV/0!</v>
      </c>
      <c r="V81" s="47" t="e">
        <f t="shared" ref="V81" si="1181">IF($H73=$AS$2,5/3*$H75^0.5/$H76*(V72*($H78+$H80*V72))^(2/3)*($H78+2*$H80*V72)-2/3*V79*($H78+2*(V72^2+$H80^2*V72^2)^0.5)^(-1/3)*(V72^2+$H80^2*V72^2)^(-1/2)*2*V72*(1+$H80^2),5/3*$H75^0.5/$H76*($H81^2/8*(2*ACOS(1-V72/($H81/2))-SIN(2*ACOS(1-V72/($H81/2)))))^(2/3)*($H81^2/8*(1-COS(2*ACOS(1-V72/($H81/2)))))-2/3*V79*($H81/2*2*ACOS(1-V72/($H81/2)))^(-1/3)*$H81/2)</f>
        <v>#DIV/0!</v>
      </c>
      <c r="W81" s="47" t="e">
        <f t="shared" ref="W81" si="1182">IF($H73=$AS$2,5/3*$H75^0.5/$H76*(W72*($H78+$H80*W72))^(2/3)*($H78+2*$H80*W72)-2/3*W79*($H78+2*(W72^2+$H80^2*W72^2)^0.5)^(-1/3)*(W72^2+$H80^2*W72^2)^(-1/2)*2*W72*(1+$H80^2),5/3*$H75^0.5/$H76*($H81^2/8*(2*ACOS(1-W72/($H81/2))-SIN(2*ACOS(1-W72/($H81/2)))))^(2/3)*($H81^2/8*(1-COS(2*ACOS(1-W72/($H81/2)))))-2/3*W79*($H81/2*2*ACOS(1-W72/($H81/2)))^(-1/3)*$H81/2)</f>
        <v>#DIV/0!</v>
      </c>
      <c r="X81" s="47" t="e">
        <f t="shared" ref="X81" si="1183">IF($H73=$AS$2,5/3*$H75^0.5/$H76*(X72*($H78+$H80*X72))^(2/3)*($H78+2*$H80*X72)-2/3*X79*($H78+2*(X72^2+$H80^2*X72^2)^0.5)^(-1/3)*(X72^2+$H80^2*X72^2)^(-1/2)*2*X72*(1+$H80^2),5/3*$H75^0.5/$H76*($H81^2/8*(2*ACOS(1-X72/($H81/2))-SIN(2*ACOS(1-X72/($H81/2)))))^(2/3)*($H81^2/8*(1-COS(2*ACOS(1-X72/($H81/2)))))-2/3*X79*($H81/2*2*ACOS(1-X72/($H81/2)))^(-1/3)*$H81/2)</f>
        <v>#DIV/0!</v>
      </c>
      <c r="Y81" s="47" t="e">
        <f t="shared" ref="Y81" si="1184">IF($H73=$AS$2,5/3*$H75^0.5/$H76*(Y72*($H78+$H80*Y72))^(2/3)*($H78+2*$H80*Y72)-2/3*Y79*($H78+2*(Y72^2+$H80^2*Y72^2)^0.5)^(-1/3)*(Y72^2+$H80^2*Y72^2)^(-1/2)*2*Y72*(1+$H80^2),5/3*$H75^0.5/$H76*($H81^2/8*(2*ACOS(1-Y72/($H81/2))-SIN(2*ACOS(1-Y72/($H81/2)))))^(2/3)*($H81^2/8*(1-COS(2*ACOS(1-Y72/($H81/2)))))-2/3*Y79*($H81/2*2*ACOS(1-Y72/($H81/2)))^(-1/3)*$H81/2)</f>
        <v>#DIV/0!</v>
      </c>
      <c r="Z81" s="47" t="e">
        <f t="shared" ref="Z81" si="1185">IF($H73=$AS$2,5/3*$H75^0.5/$H76*(Z72*($H78+$H80*Z72))^(2/3)*($H78+2*$H80*Z72)-2/3*Z79*($H78+2*(Z72^2+$H80^2*Z72^2)^0.5)^(-1/3)*(Z72^2+$H80^2*Z72^2)^(-1/2)*2*Z72*(1+$H80^2),5/3*$H75^0.5/$H76*($H81^2/8*(2*ACOS(1-Z72/($H81/2))-SIN(2*ACOS(1-Z72/($H81/2)))))^(2/3)*($H81^2/8*(1-COS(2*ACOS(1-Z72/($H81/2)))))-2/3*Z79*($H81/2*2*ACOS(1-Z72/($H81/2)))^(-1/3)*$H81/2)</f>
        <v>#DIV/0!</v>
      </c>
      <c r="AA81" s="47" t="e">
        <f t="shared" ref="AA81" si="1186">IF($H73=$AS$2,5/3*$H75^0.5/$H76*(AA72*($H78+$H80*AA72))^(2/3)*($H78+2*$H80*AA72)-2/3*AA79*($H78+2*(AA72^2+$H80^2*AA72^2)^0.5)^(-1/3)*(AA72^2+$H80^2*AA72^2)^(-1/2)*2*AA72*(1+$H80^2),5/3*$H75^0.5/$H76*($H81^2/8*(2*ACOS(1-AA72/($H81/2))-SIN(2*ACOS(1-AA72/($H81/2)))))^(2/3)*($H81^2/8*(1-COS(2*ACOS(1-AA72/($H81/2)))))-2/3*AA79*($H81/2*2*ACOS(1-AA72/($H81/2)))^(-1/3)*$H81/2)</f>
        <v>#DIV/0!</v>
      </c>
      <c r="AB81" s="47" t="e">
        <f t="shared" ref="AB81" si="1187">IF($H73=$AS$2,5/3*$H75^0.5/$H76*(AB72*($H78+$H80*AB72))^(2/3)*($H78+2*$H80*AB72)-2/3*AB79*($H78+2*(AB72^2+$H80^2*AB72^2)^0.5)^(-1/3)*(AB72^2+$H80^2*AB72^2)^(-1/2)*2*AB72*(1+$H80^2),5/3*$H75^0.5/$H76*($H81^2/8*(2*ACOS(1-AB72/($H81/2))-SIN(2*ACOS(1-AB72/($H81/2)))))^(2/3)*($H81^2/8*(1-COS(2*ACOS(1-AB72/($H81/2)))))-2/3*AB79*($H81/2*2*ACOS(1-AB72/($H81/2)))^(-1/3)*$H81/2)</f>
        <v>#DIV/0!</v>
      </c>
      <c r="AC81" s="47" t="e">
        <f t="shared" ref="AC81" si="1188">IF($H73=$AS$2,5/3*$H75^0.5/$H76*(AC72*($H78+$H80*AC72))^(2/3)*($H78+2*$H80*AC72)-2/3*AC79*($H78+2*(AC72^2+$H80^2*AC72^2)^0.5)^(-1/3)*(AC72^2+$H80^2*AC72^2)^(-1/2)*2*AC72*(1+$H80^2),5/3*$H75^0.5/$H76*($H81^2/8*(2*ACOS(1-AC72/($H81/2))-SIN(2*ACOS(1-AC72/($H81/2)))))^(2/3)*($H81^2/8*(1-COS(2*ACOS(1-AC72/($H81/2)))))-2/3*AC79*($H81/2*2*ACOS(1-AC72/($H81/2)))^(-1/3)*$H81/2)</f>
        <v>#DIV/0!</v>
      </c>
      <c r="AD81" s="47" t="e">
        <f t="shared" ref="AD81" si="1189">IF($H73=$AS$2,5/3*$H75^0.5/$H76*(AD72*($H78+$H80*AD72))^(2/3)*($H78+2*$H80*AD72)-2/3*AD79*($H78+2*(AD72^2+$H80^2*AD72^2)^0.5)^(-1/3)*(AD72^2+$H80^2*AD72^2)^(-1/2)*2*AD72*(1+$H80^2),5/3*$H75^0.5/$H76*($H81^2/8*(2*ACOS(1-AD72/($H81/2))-SIN(2*ACOS(1-AD72/($H81/2)))))^(2/3)*($H81^2/8*(1-COS(2*ACOS(1-AD72/($H81/2)))))-2/3*AD79*($H81/2*2*ACOS(1-AD72/($H81/2)))^(-1/3)*$H81/2)</f>
        <v>#DIV/0!</v>
      </c>
      <c r="AE81" s="47" t="e">
        <f t="shared" ref="AE81" si="1190">IF($H73=$AS$2,5/3*$H75^0.5/$H76*(AE72*($H78+$H80*AE72))^(2/3)*($H78+2*$H80*AE72)-2/3*AE79*($H78+2*(AE72^2+$H80^2*AE72^2)^0.5)^(-1/3)*(AE72^2+$H80^2*AE72^2)^(-1/2)*2*AE72*(1+$H80^2),5/3*$H75^0.5/$H76*($H81^2/8*(2*ACOS(1-AE72/($H81/2))-SIN(2*ACOS(1-AE72/($H81/2)))))^(2/3)*($H81^2/8*(1-COS(2*ACOS(1-AE72/($H81/2)))))-2/3*AE79*($H81/2*2*ACOS(1-AE72/($H81/2)))^(-1/3)*$H81/2)</f>
        <v>#DIV/0!</v>
      </c>
      <c r="AF81" s="47" t="e">
        <f t="shared" ref="AF81" si="1191">IF($H73=$AS$2,5/3*$H75^0.5/$H76*(AF72*($H78+$H80*AF72))^(2/3)*($H78+2*$H80*AF72)-2/3*AF79*($H78+2*(AF72^2+$H80^2*AF72^2)^0.5)^(-1/3)*(AF72^2+$H80^2*AF72^2)^(-1/2)*2*AF72*(1+$H80^2),5/3*$H75^0.5/$H76*($H81^2/8*(2*ACOS(1-AF72/($H81/2))-SIN(2*ACOS(1-AF72/($H81/2)))))^(2/3)*($H81^2/8*(1-COS(2*ACOS(1-AF72/($H81/2)))))-2/3*AF79*($H81/2*2*ACOS(1-AF72/($H81/2)))^(-1/3)*$H81/2)</f>
        <v>#DIV/0!</v>
      </c>
      <c r="AG81" s="47" t="e">
        <f t="shared" ref="AG81" si="1192">IF($H73=$AS$2,5/3*$H75^0.5/$H76*(AG72*($H78+$H80*AG72))^(2/3)*($H78+2*$H80*AG72)-2/3*AG79*($H78+2*(AG72^2+$H80^2*AG72^2)^0.5)^(-1/3)*(AG72^2+$H80^2*AG72^2)^(-1/2)*2*AG72*(1+$H80^2),5/3*$H75^0.5/$H76*($H81^2/8*(2*ACOS(1-AG72/($H81/2))-SIN(2*ACOS(1-AG72/($H81/2)))))^(2/3)*($H81^2/8*(1-COS(2*ACOS(1-AG72/($H81/2)))))-2/3*AG79*($H81/2*2*ACOS(1-AG72/($H81/2)))^(-1/3)*$H81/2)</f>
        <v>#DIV/0!</v>
      </c>
      <c r="AH81" s="47" t="e">
        <f t="shared" ref="AH81" si="1193">IF($H73=$AS$2,5/3*$H75^0.5/$H76*(AH72*($H78+$H80*AH72))^(2/3)*($H78+2*$H80*AH72)-2/3*AH79*($H78+2*(AH72^2+$H80^2*AH72^2)^0.5)^(-1/3)*(AH72^2+$H80^2*AH72^2)^(-1/2)*2*AH72*(1+$H80^2),5/3*$H75^0.5/$H76*($H81^2/8*(2*ACOS(1-AH72/($H81/2))-SIN(2*ACOS(1-AH72/($H81/2)))))^(2/3)*($H81^2/8*(1-COS(2*ACOS(1-AH72/($H81/2)))))-2/3*AH79*($H81/2*2*ACOS(1-AH72/($H81/2)))^(-1/3)*$H81/2)</f>
        <v>#DIV/0!</v>
      </c>
      <c r="AI81" s="47" t="e">
        <f t="shared" ref="AI81" si="1194">IF($H73=$AS$2,5/3*$H75^0.5/$H76*(AI72*($H78+$H80*AI72))^(2/3)*($H78+2*$H80*AI72)-2/3*AI79*($H78+2*(AI72^2+$H80^2*AI72^2)^0.5)^(-1/3)*(AI72^2+$H80^2*AI72^2)^(-1/2)*2*AI72*(1+$H80^2),5/3*$H75^0.5/$H76*($H81^2/8*(2*ACOS(1-AI72/($H81/2))-SIN(2*ACOS(1-AI72/($H81/2)))))^(2/3)*($H81^2/8*(1-COS(2*ACOS(1-AI72/($H81/2)))))-2/3*AI79*($H81/2*2*ACOS(1-AI72/($H81/2)))^(-1/3)*$H81/2)</f>
        <v>#DIV/0!</v>
      </c>
      <c r="AJ81" s="47" t="e">
        <f t="shared" ref="AJ81" si="1195">IF($H73=$AS$2,5/3*$H75^0.5/$H76*(AJ72*($H78+$H80*AJ72))^(2/3)*($H78+2*$H80*AJ72)-2/3*AJ79*($H78+2*(AJ72^2+$H80^2*AJ72^2)^0.5)^(-1/3)*(AJ72^2+$H80^2*AJ72^2)^(-1/2)*2*AJ72*(1+$H80^2),5/3*$H75^0.5/$H76*($H81^2/8*(2*ACOS(1-AJ72/($H81/2))-SIN(2*ACOS(1-AJ72/($H81/2)))))^(2/3)*($H81^2/8*(1-COS(2*ACOS(1-AJ72/($H81/2)))))-2/3*AJ79*($H81/2*2*ACOS(1-AJ72/($H81/2)))^(-1/3)*$H81/2)</f>
        <v>#DIV/0!</v>
      </c>
      <c r="AK81" s="47" t="e">
        <f t="shared" ref="AK81" si="1196">IF($H73=$AS$2,5/3*$H75^0.5/$H76*(AK72*($H78+$H80*AK72))^(2/3)*($H78+2*$H80*AK72)-2/3*AK79*($H78+2*(AK72^2+$H80^2*AK72^2)^0.5)^(-1/3)*(AK72^2+$H80^2*AK72^2)^(-1/2)*2*AK72*(1+$H80^2),5/3*$H75^0.5/$H76*($H81^2/8*(2*ACOS(1-AK72/($H81/2))-SIN(2*ACOS(1-AK72/($H81/2)))))^(2/3)*($H81^2/8*(1-COS(2*ACOS(1-AK72/($H81/2)))))-2/3*AK79*($H81/2*2*ACOS(1-AK72/($H81/2)))^(-1/3)*$H81/2)</f>
        <v>#DIV/0!</v>
      </c>
      <c r="AL81" s="47" t="e">
        <f t="shared" ref="AL81" si="1197">IF($H73=$AS$2,5/3*$H75^0.5/$H76*(AL72*($H78+$H80*AL72))^(2/3)*($H78+2*$H80*AL72)-2/3*AL79*($H78+2*(AL72^2+$H80^2*AL72^2)^0.5)^(-1/3)*(AL72^2+$H80^2*AL72^2)^(-1/2)*2*AL72*(1+$H80^2),5/3*$H75^0.5/$H76*($H81^2/8*(2*ACOS(1-AL72/($H81/2))-SIN(2*ACOS(1-AL72/($H81/2)))))^(2/3)*($H81^2/8*(1-COS(2*ACOS(1-AL72/($H81/2)))))-2/3*AL79*($H81/2*2*ACOS(1-AL72/($H81/2)))^(-1/3)*$H81/2)</f>
        <v>#DIV/0!</v>
      </c>
      <c r="AM81" s="47" t="e">
        <f t="shared" ref="AM81" si="1198">IF($H73=$AS$2,5/3*$H75^0.5/$H76*(AM72*($H78+$H80*AM72))^(2/3)*($H78+2*$H80*AM72)-2/3*AM79*($H78+2*(AM72^2+$H80^2*AM72^2)^0.5)^(-1/3)*(AM72^2+$H80^2*AM72^2)^(-1/2)*2*AM72*(1+$H80^2),5/3*$H75^0.5/$H76*($H81^2/8*(2*ACOS(1-AM72/($H81/2))-SIN(2*ACOS(1-AM72/($H81/2)))))^(2/3)*($H81^2/8*(1-COS(2*ACOS(1-AM72/($H81/2)))))-2/3*AM79*($H81/2*2*ACOS(1-AM72/($H81/2)))^(-1/3)*$H81/2)</f>
        <v>#DIV/0!</v>
      </c>
      <c r="AN81" s="47" t="e">
        <f t="shared" ref="AN81" si="1199">IF($H73=$AS$2,5/3*$H75^0.5/$H76*(AN72*($H78+$H80*AN72))^(2/3)*($H78+2*$H80*AN72)-2/3*AN79*($H78+2*(AN72^2+$H80^2*AN72^2)^0.5)^(-1/3)*(AN72^2+$H80^2*AN72^2)^(-1/2)*2*AN72*(1+$H80^2),5/3*$H75^0.5/$H76*($H81^2/8*(2*ACOS(1-AN72/($H81/2))-SIN(2*ACOS(1-AN72/($H81/2)))))^(2/3)*($H81^2/8*(1-COS(2*ACOS(1-AN72/($H81/2)))))-2/3*AN79*($H81/2*2*ACOS(1-AN72/($H81/2)))^(-1/3)*$H81/2)</f>
        <v>#DIV/0!</v>
      </c>
    </row>
    <row r="82" spans="1:45" ht="14.25" customHeight="1" x14ac:dyDescent="0.15">
      <c r="A82" s="49"/>
      <c r="B82" s="49"/>
      <c r="C82" s="5"/>
      <c r="D82" s="7"/>
      <c r="E82" s="11">
        <f>ROUND(D82/10000,3)</f>
        <v>0</v>
      </c>
      <c r="F82" s="3"/>
      <c r="G82" s="25" t="s">
        <v>1</v>
      </c>
      <c r="H82" s="29"/>
      <c r="I82" s="61" t="s">
        <v>23</v>
      </c>
      <c r="J82" s="73">
        <f>IF($H83=AS$2,ROUND(H89*0.8,4),ROUND(H91*0.8,4))</f>
        <v>0</v>
      </c>
      <c r="K82" s="52" t="e">
        <f>ROUND(J86*J90,4)</f>
        <v>#DIV/0!</v>
      </c>
      <c r="L82" s="61" t="s">
        <v>31</v>
      </c>
      <c r="M82" s="63" t="e">
        <f>IF(U87=U89,U82,IF(V87=V89,V82,IF(W87=W89,W82,IF(X87=X89,X82,IF(Y87=Y89,Y82,IF(Z87=Z89,Z82,IF(AA87=AA89,AA82,IF(AB87=AB89,AB82,IF(AC87=AC89,AC82,IF(AD87=AD89,AD82,IF(AE87=AE89,AE82,IF(AF87=AF89,AF82,IF(AG87=AG89,AG82,IF(AH87=AH89,AH82,IF(AI87=AI89,AI82,IF(AJ87=AJ89,AJ82,IF(AK87=AK89,AK82,IF(AL87=AL89,AL82,IF(AM87=AM89,AM82,IF(AN87=AN89,AN82,AN82))))))))))))))))))))</f>
        <v>#DIV/0!</v>
      </c>
      <c r="N82" s="58" t="e">
        <f>ROUND(M86*M90,4)</f>
        <v>#DIV/0!</v>
      </c>
      <c r="O82" s="61" t="s">
        <v>99</v>
      </c>
      <c r="P82" s="63" t="e">
        <f>M90</f>
        <v>#DIV/0!</v>
      </c>
      <c r="Q82" s="52" t="e">
        <f>ROUND($F91*$P90*$E91/360,4)</f>
        <v>#DIV/0!</v>
      </c>
      <c r="R82" s="55" t="e">
        <f>IF(AND(K82&gt;Q82,N82=Q82),"ＯＫ","ＮＧ")</f>
        <v>#DIV/0!</v>
      </c>
      <c r="T82" s="40" t="s">
        <v>41</v>
      </c>
      <c r="U82" s="41">
        <f>J82</f>
        <v>0</v>
      </c>
      <c r="V82" s="41" t="e">
        <f>IF($H83=$AS$2,ROUND(U82-U90/U91,5),ROUND($H91/2-$H91/2*COS((2*ACOS(1-U82/($H91/2))-U90/U91)/2),5))</f>
        <v>#DIV/0!</v>
      </c>
      <c r="W82" s="41" t="e">
        <f t="shared" ref="W82" si="1200">IF($H83=$AS$2,ROUND(V82-V90/V91,5),ROUND($H91/2-$H91/2*COS((2*ACOS(1-V82/($H91/2))-V90/V91)/2),5))</f>
        <v>#DIV/0!</v>
      </c>
      <c r="X82" s="41" t="e">
        <f t="shared" ref="X82" si="1201">IF($H83=$AS$2,ROUND(W82-W90/W91,5),ROUND($H91/2-$H91/2*COS((2*ACOS(1-W82/($H91/2))-W90/W91)/2),5))</f>
        <v>#DIV/0!</v>
      </c>
      <c r="Y82" s="41" t="e">
        <f t="shared" ref="Y82" si="1202">IF($H83=$AS$2,ROUND(X82-X90/X91,5),ROUND($H91/2-$H91/2*COS((2*ACOS(1-X82/($H91/2))-X90/X91)/2),5))</f>
        <v>#DIV/0!</v>
      </c>
      <c r="Z82" s="41" t="e">
        <f t="shared" ref="Z82" si="1203">IF($H83=$AS$2,ROUND(Y82-Y90/Y91,5),ROUND($H91/2-$H91/2*COS((2*ACOS(1-Y82/($H91/2))-Y90/Y91)/2),5))</f>
        <v>#DIV/0!</v>
      </c>
      <c r="AA82" s="41" t="e">
        <f t="shared" ref="AA82" si="1204">IF($H83=$AS$2,ROUND(Z82-Z90/Z91,5),ROUND($H91/2-$H91/2*COS((2*ACOS(1-Z82/($H91/2))-Z90/Z91)/2),5))</f>
        <v>#DIV/0!</v>
      </c>
      <c r="AB82" s="41" t="e">
        <f t="shared" ref="AB82" si="1205">IF($H83=$AS$2,ROUND(AA82-AA90/AA91,5),ROUND($H91/2-$H91/2*COS((2*ACOS(1-AA82/($H91/2))-AA90/AA91)/2),5))</f>
        <v>#DIV/0!</v>
      </c>
      <c r="AC82" s="41" t="e">
        <f t="shared" ref="AC82" si="1206">IF($H83=$AS$2,ROUND(AB82-AB90/AB91,5),ROUND($H91/2-$H91/2*COS((2*ACOS(1-AB82/($H91/2))-AB90/AB91)/2),5))</f>
        <v>#DIV/0!</v>
      </c>
      <c r="AD82" s="41" t="e">
        <f t="shared" ref="AD82" si="1207">IF($H83=$AS$2,ROUND(AC82-AC90/AC91,5),ROUND($H91/2-$H91/2*COS((2*ACOS(1-AC82/($H91/2))-AC90/AC91)/2),5))</f>
        <v>#DIV/0!</v>
      </c>
      <c r="AE82" s="41" t="e">
        <f t="shared" ref="AE82" si="1208">IF($H83=$AS$2,ROUND(AD82-AD90/AD91,5),ROUND($H91/2-$H91/2*COS((2*ACOS(1-AD82/($H91/2))-AD90/AD91)/2),5))</f>
        <v>#DIV/0!</v>
      </c>
      <c r="AF82" s="41" t="e">
        <f t="shared" ref="AF82" si="1209">IF($H83=$AS$2,ROUND(AE82-AE90/AE91,5),ROUND($H91/2-$H91/2*COS((2*ACOS(1-AE82/($H91/2))-AE90/AE91)/2),5))</f>
        <v>#DIV/0!</v>
      </c>
      <c r="AG82" s="41" t="e">
        <f t="shared" ref="AG82" si="1210">IF($H83=$AS$2,ROUND(AF82-AF90/AF91,5),ROUND($H91/2-$H91/2*COS((2*ACOS(1-AF82/($H91/2))-AF90/AF91)/2),5))</f>
        <v>#DIV/0!</v>
      </c>
      <c r="AH82" s="41" t="e">
        <f t="shared" ref="AH82" si="1211">IF($H83=$AS$2,ROUND(AG82-AG90/AG91,5),ROUND($H91/2-$H91/2*COS((2*ACOS(1-AG82/($H91/2))-AG90/AG91)/2),5))</f>
        <v>#DIV/0!</v>
      </c>
      <c r="AI82" s="41" t="e">
        <f t="shared" ref="AI82" si="1212">IF($H83=$AS$2,ROUND(AH82-AH90/AH91,5),ROUND($H91/2-$H91/2*COS((2*ACOS(1-AH82/($H91/2))-AH90/AH91)/2),5))</f>
        <v>#DIV/0!</v>
      </c>
      <c r="AJ82" s="41" t="e">
        <f t="shared" ref="AJ82" si="1213">IF($H83=$AS$2,ROUND(AI82-AI90/AI91,5),ROUND($H91/2-$H91/2*COS((2*ACOS(1-AI82/($H91/2))-AI90/AI91)/2),5))</f>
        <v>#DIV/0!</v>
      </c>
      <c r="AK82" s="41" t="e">
        <f t="shared" ref="AK82" si="1214">IF($H83=$AS$2,ROUND(AJ82-AJ90/AJ91,5),ROUND($H91/2-$H91/2*COS((2*ACOS(1-AJ82/($H91/2))-AJ90/AJ91)/2),5))</f>
        <v>#DIV/0!</v>
      </c>
      <c r="AL82" s="41" t="e">
        <f t="shared" ref="AL82" si="1215">IF($H83=$AS$2,ROUND(AK82-AK90/AK91,5),ROUND($H91/2-$H91/2*COS((2*ACOS(1-AK82/($H91/2))-AK90/AK91)/2),5))</f>
        <v>#DIV/0!</v>
      </c>
      <c r="AM82" s="41" t="e">
        <f t="shared" ref="AM82" si="1216">IF($H83=$AS$2,ROUND(AL82-AL90/AL91,5),ROUND($H91/2-$H91/2*COS((2*ACOS(1-AL82/($H91/2))-AL90/AL91)/2),5))</f>
        <v>#DIV/0!</v>
      </c>
      <c r="AN82" s="41" t="e">
        <f t="shared" ref="AN82" si="1217">IF($H83=$AS$2,ROUND(AM82-AM90/AM91,5),ROUND($H91/2-$H91/2*COS((2*ACOS(1-AM82/($H91/2))-AM90/AM91)/2),5))</f>
        <v>#DIV/0!</v>
      </c>
      <c r="AS82" t="s">
        <v>11</v>
      </c>
    </row>
    <row r="83" spans="1:45" ht="14.25" customHeight="1" x14ac:dyDescent="0.15">
      <c r="A83" s="50"/>
      <c r="B83" s="50"/>
      <c r="C83" s="6"/>
      <c r="D83" s="8"/>
      <c r="E83" s="12">
        <f>ROUND(D83/10000,3)</f>
        <v>0</v>
      </c>
      <c r="F83" s="4"/>
      <c r="G83" s="26" t="s">
        <v>17</v>
      </c>
      <c r="H83" s="30"/>
      <c r="I83" s="62"/>
      <c r="J83" s="59"/>
      <c r="K83" s="53"/>
      <c r="L83" s="62"/>
      <c r="M83" s="64"/>
      <c r="N83" s="58"/>
      <c r="O83" s="62"/>
      <c r="P83" s="64"/>
      <c r="Q83" s="53"/>
      <c r="R83" s="56"/>
      <c r="T83" s="42" t="s">
        <v>42</v>
      </c>
      <c r="U83" s="43" t="e">
        <f>IF($H83=$AS$2,ROUND($H88+2*(U82^2+$H90^2*U82^2)^0.5,5),ROUND($H91/2*2*ACOS(1-U82/($H91/2)),5))</f>
        <v>#DIV/0!</v>
      </c>
      <c r="V83" s="43" t="e">
        <f t="shared" ref="V83" si="1218">IF($H83=$AS$2,ROUND($H88+2*(V82^2+$H90^2*V82^2)^0.5,5),ROUND($H91/2*2*ACOS(1-V82/($H91/2)),5))</f>
        <v>#DIV/0!</v>
      </c>
      <c r="W83" s="43" t="e">
        <f t="shared" ref="W83" si="1219">IF($H83=$AS$2,ROUND($H88+2*(W82^2+$H90^2*W82^2)^0.5,5),ROUND($H91/2*2*ACOS(1-W82/($H91/2)),5))</f>
        <v>#DIV/0!</v>
      </c>
      <c r="X83" s="43" t="e">
        <f t="shared" ref="X83" si="1220">IF($H83=$AS$2,ROUND($H88+2*(X82^2+$H90^2*X82^2)^0.5,5),ROUND($H91/2*2*ACOS(1-X82/($H91/2)),5))</f>
        <v>#DIV/0!</v>
      </c>
      <c r="Y83" s="43" t="e">
        <f t="shared" ref="Y83" si="1221">IF($H83=$AS$2,ROUND($H88+2*(Y82^2+$H90^2*Y82^2)^0.5,5),ROUND($H91/2*2*ACOS(1-Y82/($H91/2)),5))</f>
        <v>#DIV/0!</v>
      </c>
      <c r="Z83" s="43" t="e">
        <f t="shared" ref="Z83" si="1222">IF($H83=$AS$2,ROUND($H88+2*(Z82^2+$H90^2*Z82^2)^0.5,5),ROUND($H91/2*2*ACOS(1-Z82/($H91/2)),5))</f>
        <v>#DIV/0!</v>
      </c>
      <c r="AA83" s="43" t="e">
        <f t="shared" ref="AA83" si="1223">IF($H83=$AS$2,ROUND($H88+2*(AA82^2+$H90^2*AA82^2)^0.5,5),ROUND($H91/2*2*ACOS(1-AA82/($H91/2)),5))</f>
        <v>#DIV/0!</v>
      </c>
      <c r="AB83" s="43" t="e">
        <f t="shared" ref="AB83" si="1224">IF($H83=$AS$2,ROUND($H88+2*(AB82^2+$H90^2*AB82^2)^0.5,5),ROUND($H91/2*2*ACOS(1-AB82/($H91/2)),5))</f>
        <v>#DIV/0!</v>
      </c>
      <c r="AC83" s="43" t="e">
        <f t="shared" ref="AC83" si="1225">IF($H83=$AS$2,ROUND($H88+2*(AC82^2+$H90^2*AC82^2)^0.5,5),ROUND($H91/2*2*ACOS(1-AC82/($H91/2)),5))</f>
        <v>#DIV/0!</v>
      </c>
      <c r="AD83" s="43" t="e">
        <f t="shared" ref="AD83" si="1226">IF($H83=$AS$2,ROUND($H88+2*(AD82^2+$H90^2*AD82^2)^0.5,5),ROUND($H91/2*2*ACOS(1-AD82/($H91/2)),5))</f>
        <v>#DIV/0!</v>
      </c>
      <c r="AE83" s="43" t="e">
        <f t="shared" ref="AE83" si="1227">IF($H83=$AS$2,ROUND($H88+2*(AE82^2+$H90^2*AE82^2)^0.5,5),ROUND($H91/2*2*ACOS(1-AE82/($H91/2)),5))</f>
        <v>#DIV/0!</v>
      </c>
      <c r="AF83" s="43" t="e">
        <f t="shared" ref="AF83" si="1228">IF($H83=$AS$2,ROUND($H88+2*(AF82^2+$H90^2*AF82^2)^0.5,5),ROUND($H91/2*2*ACOS(1-AF82/($H91/2)),5))</f>
        <v>#DIV/0!</v>
      </c>
      <c r="AG83" s="43" t="e">
        <f t="shared" ref="AG83" si="1229">IF($H83=$AS$2,ROUND($H88+2*(AG82^2+$H90^2*AG82^2)^0.5,5),ROUND($H91/2*2*ACOS(1-AG82/($H91/2)),5))</f>
        <v>#DIV/0!</v>
      </c>
      <c r="AH83" s="43" t="e">
        <f t="shared" ref="AH83" si="1230">IF($H83=$AS$2,ROUND($H88+2*(AH82^2+$H90^2*AH82^2)^0.5,5),ROUND($H91/2*2*ACOS(1-AH82/($H91/2)),5))</f>
        <v>#DIV/0!</v>
      </c>
      <c r="AI83" s="43" t="e">
        <f t="shared" ref="AI83" si="1231">IF($H83=$AS$2,ROUND($H88+2*(AI82^2+$H90^2*AI82^2)^0.5,5),ROUND($H91/2*2*ACOS(1-AI82/($H91/2)),5))</f>
        <v>#DIV/0!</v>
      </c>
      <c r="AJ83" s="43" t="e">
        <f t="shared" ref="AJ83" si="1232">IF($H83=$AS$2,ROUND($H88+2*(AJ82^2+$H90^2*AJ82^2)^0.5,5),ROUND($H91/2*2*ACOS(1-AJ82/($H91/2)),5))</f>
        <v>#DIV/0!</v>
      </c>
      <c r="AK83" s="43" t="e">
        <f t="shared" ref="AK83" si="1233">IF($H83=$AS$2,ROUND($H88+2*(AK82^2+$H90^2*AK82^2)^0.5,5),ROUND($H91/2*2*ACOS(1-AK82/($H91/2)),5))</f>
        <v>#DIV/0!</v>
      </c>
      <c r="AL83" s="43" t="e">
        <f t="shared" ref="AL83" si="1234">IF($H83=$AS$2,ROUND($H88+2*(AL82^2+$H90^2*AL82^2)^0.5,5),ROUND($H91/2*2*ACOS(1-AL82/($H91/2)),5))</f>
        <v>#DIV/0!</v>
      </c>
      <c r="AM83" s="43" t="e">
        <f t="shared" ref="AM83" si="1235">IF($H83=$AS$2,ROUND($H88+2*(AM82^2+$H90^2*AM82^2)^0.5,5),ROUND($H91/2*2*ACOS(1-AM82/($H91/2)),5))</f>
        <v>#DIV/0!</v>
      </c>
      <c r="AN83" s="43" t="e">
        <f t="shared" ref="AN83" si="1236">IF($H83=$AS$2,ROUND($H88+2*(AN82^2+$H90^2*AN82^2)^0.5,5),ROUND($H91/2*2*ACOS(1-AN82/($H91/2)),5))</f>
        <v>#DIV/0!</v>
      </c>
      <c r="AS83" t="s">
        <v>12</v>
      </c>
    </row>
    <row r="84" spans="1:45" ht="14.25" customHeight="1" x14ac:dyDescent="0.15">
      <c r="A84" s="50"/>
      <c r="B84" s="50"/>
      <c r="C84" s="6"/>
      <c r="D84" s="8"/>
      <c r="E84" s="12">
        <f>ROUND(D84/10000,3)</f>
        <v>0</v>
      </c>
      <c r="F84" s="4"/>
      <c r="G84" s="26" t="s">
        <v>18</v>
      </c>
      <c r="H84" s="31"/>
      <c r="I84" s="62" t="s">
        <v>24</v>
      </c>
      <c r="J84" s="59" t="e">
        <f>IF($H83=$AS$2,ROUND($H88+2*(J82^2+$H90^2*J82^2)^0.5,4),ROUND($H91/2*(2*ACOS(1-J82/($H91/2))),4))</f>
        <v>#DIV/0!</v>
      </c>
      <c r="K84" s="53"/>
      <c r="L84" s="62" t="s">
        <v>34</v>
      </c>
      <c r="M84" s="65" t="e">
        <f>IF($H83=$AS$2,ROUND($H88+2*(M82^2+$H90^2*M82^2)^0.5,5),ROUND($H91/2*(2*ACOS(1-M82/($H91/2))),5))</f>
        <v>#DIV/0!</v>
      </c>
      <c r="N84" s="58"/>
      <c r="O84" s="68" t="s">
        <v>27</v>
      </c>
      <c r="P84" s="70"/>
      <c r="Q84" s="53"/>
      <c r="R84" s="56"/>
      <c r="T84" s="42" t="s">
        <v>43</v>
      </c>
      <c r="U84" s="43" t="e">
        <f>IF($H83=$AS$2,ROUND(U82*($H88+$H90*U82),5),ROUND($H91^2/8*(2*ACOS(1-U82/($H91/2))-SIN(2*ACOS(1-U82/($H91/2)))),5))</f>
        <v>#DIV/0!</v>
      </c>
      <c r="V84" s="43" t="e">
        <f t="shared" ref="V84" si="1237">IF($H83=$AS$2,ROUND(V82*($H88+$H90*V82),5),ROUND($H91^2/8*(2*ACOS(1-V82/($H91/2))-SIN(2*ACOS(1-V82/($H91/2)))),5))</f>
        <v>#DIV/0!</v>
      </c>
      <c r="W84" s="43" t="e">
        <f t="shared" ref="W84" si="1238">IF($H83=$AS$2,ROUND(W82*($H88+$H90*W82),5),ROUND($H91^2/8*(2*ACOS(1-W82/($H91/2))-SIN(2*ACOS(1-W82/($H91/2)))),5))</f>
        <v>#DIV/0!</v>
      </c>
      <c r="X84" s="43" t="e">
        <f t="shared" ref="X84" si="1239">IF($H83=$AS$2,ROUND(X82*($H88+$H90*X82),5),ROUND($H91^2/8*(2*ACOS(1-X82/($H91/2))-SIN(2*ACOS(1-X82/($H91/2)))),5))</f>
        <v>#DIV/0!</v>
      </c>
      <c r="Y84" s="43" t="e">
        <f t="shared" ref="Y84" si="1240">IF($H83=$AS$2,ROUND(Y82*($H88+$H90*Y82),5),ROUND($H91^2/8*(2*ACOS(1-Y82/($H91/2))-SIN(2*ACOS(1-Y82/($H91/2)))),5))</f>
        <v>#DIV/0!</v>
      </c>
      <c r="Z84" s="43" t="e">
        <f t="shared" ref="Z84" si="1241">IF($H83=$AS$2,ROUND(Z82*($H88+$H90*Z82),5),ROUND($H91^2/8*(2*ACOS(1-Z82/($H91/2))-SIN(2*ACOS(1-Z82/($H91/2)))),5))</f>
        <v>#DIV/0!</v>
      </c>
      <c r="AA84" s="43" t="e">
        <f t="shared" ref="AA84" si="1242">IF($H83=$AS$2,ROUND(AA82*($H88+$H90*AA82),5),ROUND($H91^2/8*(2*ACOS(1-AA82/($H91/2))-SIN(2*ACOS(1-AA82/($H91/2)))),5))</f>
        <v>#DIV/0!</v>
      </c>
      <c r="AB84" s="43" t="e">
        <f t="shared" ref="AB84" si="1243">IF($H83=$AS$2,ROUND(AB82*($H88+$H90*AB82),5),ROUND($H91^2/8*(2*ACOS(1-AB82/($H91/2))-SIN(2*ACOS(1-AB82/($H91/2)))),5))</f>
        <v>#DIV/0!</v>
      </c>
      <c r="AC84" s="43" t="e">
        <f t="shared" ref="AC84" si="1244">IF($H83=$AS$2,ROUND(AC82*($H88+$H90*AC82),5),ROUND($H91^2/8*(2*ACOS(1-AC82/($H91/2))-SIN(2*ACOS(1-AC82/($H91/2)))),5))</f>
        <v>#DIV/0!</v>
      </c>
      <c r="AD84" s="43" t="e">
        <f t="shared" ref="AD84" si="1245">IF($H83=$AS$2,ROUND(AD82*($H88+$H90*AD82),5),ROUND($H91^2/8*(2*ACOS(1-AD82/($H91/2))-SIN(2*ACOS(1-AD82/($H91/2)))),5))</f>
        <v>#DIV/0!</v>
      </c>
      <c r="AE84" s="43" t="e">
        <f t="shared" ref="AE84" si="1246">IF($H83=$AS$2,ROUND(AE82*($H88+$H90*AE82),5),ROUND($H91^2/8*(2*ACOS(1-AE82/($H91/2))-SIN(2*ACOS(1-AE82/($H91/2)))),5))</f>
        <v>#DIV/0!</v>
      </c>
      <c r="AF84" s="43" t="e">
        <f t="shared" ref="AF84" si="1247">IF($H83=$AS$2,ROUND(AF82*($H88+$H90*AF82),5),ROUND($H91^2/8*(2*ACOS(1-AF82/($H91/2))-SIN(2*ACOS(1-AF82/($H91/2)))),5))</f>
        <v>#DIV/0!</v>
      </c>
      <c r="AG84" s="43" t="e">
        <f t="shared" ref="AG84" si="1248">IF($H83=$AS$2,ROUND(AG82*($H88+$H90*AG82),5),ROUND($H91^2/8*(2*ACOS(1-AG82/($H91/2))-SIN(2*ACOS(1-AG82/($H91/2)))),5))</f>
        <v>#DIV/0!</v>
      </c>
      <c r="AH84" s="43" t="e">
        <f t="shared" ref="AH84" si="1249">IF($H83=$AS$2,ROUND(AH82*($H88+$H90*AH82),5),ROUND($H91^2/8*(2*ACOS(1-AH82/($H91/2))-SIN(2*ACOS(1-AH82/($H91/2)))),5))</f>
        <v>#DIV/0!</v>
      </c>
      <c r="AI84" s="43" t="e">
        <f t="shared" ref="AI84" si="1250">IF($H83=$AS$2,ROUND(AI82*($H88+$H90*AI82),5),ROUND($H91^2/8*(2*ACOS(1-AI82/($H91/2))-SIN(2*ACOS(1-AI82/($H91/2)))),5))</f>
        <v>#DIV/0!</v>
      </c>
      <c r="AJ84" s="43" t="e">
        <f t="shared" ref="AJ84" si="1251">IF($H83=$AS$2,ROUND(AJ82*($H88+$H90*AJ82),5),ROUND($H91^2/8*(2*ACOS(1-AJ82/($H91/2))-SIN(2*ACOS(1-AJ82/($H91/2)))),5))</f>
        <v>#DIV/0!</v>
      </c>
      <c r="AK84" s="43" t="e">
        <f t="shared" ref="AK84" si="1252">IF($H83=$AS$2,ROUND(AK82*($H88+$H90*AK82),5),ROUND($H91^2/8*(2*ACOS(1-AK82/($H91/2))-SIN(2*ACOS(1-AK82/($H91/2)))),5))</f>
        <v>#DIV/0!</v>
      </c>
      <c r="AL84" s="43" t="e">
        <f t="shared" ref="AL84" si="1253">IF($H83=$AS$2,ROUND(AL82*($H88+$H90*AL82),5),ROUND($H91^2/8*(2*ACOS(1-AL82/($H91/2))-SIN(2*ACOS(1-AL82/($H91/2)))),5))</f>
        <v>#DIV/0!</v>
      </c>
      <c r="AM84" s="43" t="e">
        <f t="shared" ref="AM84" si="1254">IF($H83=$AS$2,ROUND(AM82*($H88+$H90*AM82),5),ROUND($H91^2/8*(2*ACOS(1-AM82/($H91/2))-SIN(2*ACOS(1-AM82/($H91/2)))),5))</f>
        <v>#DIV/0!</v>
      </c>
      <c r="AN84" s="43" t="e">
        <f t="shared" ref="AN84" si="1255">IF($H83=$AS$2,ROUND(AN82*($H88+$H90*AN82),5),ROUND($H91^2/8*(2*ACOS(1-AN82/($H91/2))-SIN(2*ACOS(1-AN82/($H91/2)))),5))</f>
        <v>#DIV/0!</v>
      </c>
    </row>
    <row r="85" spans="1:45" ht="14.25" customHeight="1" x14ac:dyDescent="0.15">
      <c r="A85" s="50"/>
      <c r="B85" s="50"/>
      <c r="C85" s="6"/>
      <c r="D85" s="8"/>
      <c r="E85" s="12">
        <f>ROUND(D85/10000,3)</f>
        <v>0</v>
      </c>
      <c r="F85" s="4"/>
      <c r="G85" s="26" t="s">
        <v>19</v>
      </c>
      <c r="H85" s="48"/>
      <c r="I85" s="62"/>
      <c r="J85" s="59"/>
      <c r="K85" s="53"/>
      <c r="L85" s="62"/>
      <c r="M85" s="66"/>
      <c r="N85" s="58"/>
      <c r="O85" s="69"/>
      <c r="P85" s="70"/>
      <c r="Q85" s="53"/>
      <c r="R85" s="56"/>
      <c r="T85" s="42" t="s">
        <v>44</v>
      </c>
      <c r="U85" s="43" t="e">
        <f>ROUND(U84/U83,5)</f>
        <v>#DIV/0!</v>
      </c>
      <c r="V85" s="43" t="e">
        <f t="shared" ref="V85" si="1256">ROUND(V84/V83,5)</f>
        <v>#DIV/0!</v>
      </c>
      <c r="W85" s="43" t="e">
        <f t="shared" ref="W85" si="1257">ROUND(W84/W83,5)</f>
        <v>#DIV/0!</v>
      </c>
      <c r="X85" s="43" t="e">
        <f t="shared" ref="X85" si="1258">ROUND(X84/X83,5)</f>
        <v>#DIV/0!</v>
      </c>
      <c r="Y85" s="43" t="e">
        <f t="shared" ref="Y85" si="1259">ROUND(Y84/Y83,5)</f>
        <v>#DIV/0!</v>
      </c>
      <c r="Z85" s="43" t="e">
        <f t="shared" ref="Z85" si="1260">ROUND(Z84/Z83,5)</f>
        <v>#DIV/0!</v>
      </c>
      <c r="AA85" s="43" t="e">
        <f t="shared" ref="AA85" si="1261">ROUND(AA84/AA83,5)</f>
        <v>#DIV/0!</v>
      </c>
      <c r="AB85" s="43" t="e">
        <f t="shared" ref="AB85" si="1262">ROUND(AB84/AB83,5)</f>
        <v>#DIV/0!</v>
      </c>
      <c r="AC85" s="43" t="e">
        <f t="shared" ref="AC85" si="1263">ROUND(AC84/AC83,5)</f>
        <v>#DIV/0!</v>
      </c>
      <c r="AD85" s="43" t="e">
        <f t="shared" ref="AD85" si="1264">ROUND(AD84/AD83,5)</f>
        <v>#DIV/0!</v>
      </c>
      <c r="AE85" s="43" t="e">
        <f t="shared" ref="AE85" si="1265">ROUND(AE84/AE83,5)</f>
        <v>#DIV/0!</v>
      </c>
      <c r="AF85" s="43" t="e">
        <f t="shared" ref="AF85" si="1266">ROUND(AF84/AF83,5)</f>
        <v>#DIV/0!</v>
      </c>
      <c r="AG85" s="43" t="e">
        <f t="shared" ref="AG85" si="1267">ROUND(AG84/AG83,5)</f>
        <v>#DIV/0!</v>
      </c>
      <c r="AH85" s="43" t="e">
        <f t="shared" ref="AH85" si="1268">ROUND(AH84/AH83,5)</f>
        <v>#DIV/0!</v>
      </c>
      <c r="AI85" s="43" t="e">
        <f t="shared" ref="AI85" si="1269">ROUND(AI84/AI83,5)</f>
        <v>#DIV/0!</v>
      </c>
      <c r="AJ85" s="43" t="e">
        <f t="shared" ref="AJ85" si="1270">ROUND(AJ84/AJ83,5)</f>
        <v>#DIV/0!</v>
      </c>
      <c r="AK85" s="43" t="e">
        <f t="shared" ref="AK85" si="1271">ROUND(AK84/AK83,5)</f>
        <v>#DIV/0!</v>
      </c>
      <c r="AL85" s="43" t="e">
        <f t="shared" ref="AL85" si="1272">ROUND(AL84/AL83,5)</f>
        <v>#DIV/0!</v>
      </c>
      <c r="AM85" s="43" t="e">
        <f t="shared" ref="AM85" si="1273">ROUND(AM84/AM83,5)</f>
        <v>#DIV/0!</v>
      </c>
      <c r="AN85" s="43" t="e">
        <f t="shared" ref="AN85" si="1274">ROUND(AN84/AN83,5)</f>
        <v>#DIV/0!</v>
      </c>
    </row>
    <row r="86" spans="1:45" ht="14.25" customHeight="1" x14ac:dyDescent="0.15">
      <c r="A86" s="50"/>
      <c r="B86" s="50"/>
      <c r="C86" s="15" t="s">
        <v>6</v>
      </c>
      <c r="D86" s="16">
        <f>SUM(D82:D85)</f>
        <v>0</v>
      </c>
      <c r="E86" s="13">
        <f>SUM(E82:E85)</f>
        <v>0</v>
      </c>
      <c r="F86" s="17">
        <f>IF(E86=0,0,ROUND(F82*E82/E86+F83*E83/E86+F84*E84/E86+F85*E85/E86,2))</f>
        <v>0</v>
      </c>
      <c r="G86" s="38" t="s">
        <v>20</v>
      </c>
      <c r="H86" s="32"/>
      <c r="I86" s="62" t="s">
        <v>32</v>
      </c>
      <c r="J86" s="59" t="e">
        <f>IF($H83=$AS$2,ROUND(J82*($H88+$H90*J82),4),ROUND($H91^2/8*((2*ACOS(1-J82/($H91/2)))-SIN((2*ACOS(1-J82/($H91/2))))),4))</f>
        <v>#DIV/0!</v>
      </c>
      <c r="K86" s="53"/>
      <c r="L86" s="62" t="s">
        <v>33</v>
      </c>
      <c r="M86" s="64" t="e">
        <f>IF($H83=$AS$2,ROUND(M82*($H88+$H90*M82),5),ROUND($H91^2/8*(2*ACOS(1-M82/($H91/2))-SIN(2*ACOS(1-M82/($H91/2)))),5))</f>
        <v>#DIV/0!</v>
      </c>
      <c r="N86" s="58"/>
      <c r="O86" s="62" t="s">
        <v>28</v>
      </c>
      <c r="P86" s="59" t="e">
        <f>ROUND($H84/M90/60,4)</f>
        <v>#DIV/0!</v>
      </c>
      <c r="Q86" s="53"/>
      <c r="R86" s="56"/>
      <c r="T86" s="42" t="s">
        <v>45</v>
      </c>
      <c r="U86" s="43" t="e">
        <f>ROUND((U85^(2/3)*$H85^0.5)/$H86,5)</f>
        <v>#DIV/0!</v>
      </c>
      <c r="V86" s="43" t="e">
        <f>ROUND((V85^(2/3)*$H85^0.5)/$H86,5)</f>
        <v>#DIV/0!</v>
      </c>
      <c r="W86" s="43" t="e">
        <f t="shared" ref="W86" si="1275">ROUND((W85^(2/3)*$H85^0.5)/$H86,5)</f>
        <v>#DIV/0!</v>
      </c>
      <c r="X86" s="43" t="e">
        <f t="shared" ref="X86" si="1276">ROUND((X85^(2/3)*$H85^0.5)/$H86,5)</f>
        <v>#DIV/0!</v>
      </c>
      <c r="Y86" s="43" t="e">
        <f t="shared" ref="Y86" si="1277">ROUND((Y85^(2/3)*$H85^0.5)/$H86,5)</f>
        <v>#DIV/0!</v>
      </c>
      <c r="Z86" s="43" t="e">
        <f t="shared" ref="Z86" si="1278">ROUND((Z85^(2/3)*$H85^0.5)/$H86,5)</f>
        <v>#DIV/0!</v>
      </c>
      <c r="AA86" s="43" t="e">
        <f t="shared" ref="AA86" si="1279">ROUND((AA85^(2/3)*$H85^0.5)/$H86,5)</f>
        <v>#DIV/0!</v>
      </c>
      <c r="AB86" s="43" t="e">
        <f t="shared" ref="AB86" si="1280">ROUND((AB85^(2/3)*$H85^0.5)/$H86,5)</f>
        <v>#DIV/0!</v>
      </c>
      <c r="AC86" s="43" t="e">
        <f t="shared" ref="AC86" si="1281">ROUND((AC85^(2/3)*$H85^0.5)/$H86,5)</f>
        <v>#DIV/0!</v>
      </c>
      <c r="AD86" s="43" t="e">
        <f t="shared" ref="AD86" si="1282">ROUND((AD85^(2/3)*$H85^0.5)/$H86,5)</f>
        <v>#DIV/0!</v>
      </c>
      <c r="AE86" s="43" t="e">
        <f t="shared" ref="AE86" si="1283">ROUND((AE85^(2/3)*$H85^0.5)/$H86,5)</f>
        <v>#DIV/0!</v>
      </c>
      <c r="AF86" s="43" t="e">
        <f t="shared" ref="AF86" si="1284">ROUND((AF85^(2/3)*$H85^0.5)/$H86,5)</f>
        <v>#DIV/0!</v>
      </c>
      <c r="AG86" s="43" t="e">
        <f t="shared" ref="AG86" si="1285">ROUND((AG85^(2/3)*$H85^0.5)/$H86,5)</f>
        <v>#DIV/0!</v>
      </c>
      <c r="AH86" s="43" t="e">
        <f t="shared" ref="AH86" si="1286">ROUND((AH85^(2/3)*$H85^0.5)/$H86,5)</f>
        <v>#DIV/0!</v>
      </c>
      <c r="AI86" s="43" t="e">
        <f t="shared" ref="AI86" si="1287">ROUND((AI85^(2/3)*$H85^0.5)/$H86,5)</f>
        <v>#DIV/0!</v>
      </c>
      <c r="AJ86" s="43" t="e">
        <f t="shared" ref="AJ86" si="1288">ROUND((AJ85^(2/3)*$H85^0.5)/$H86,5)</f>
        <v>#DIV/0!</v>
      </c>
      <c r="AK86" s="43" t="e">
        <f t="shared" ref="AK86" si="1289">ROUND((AK85^(2/3)*$H85^0.5)/$H86,5)</f>
        <v>#DIV/0!</v>
      </c>
      <c r="AL86" s="43" t="e">
        <f t="shared" ref="AL86" si="1290">ROUND((AL85^(2/3)*$H85^0.5)/$H86,5)</f>
        <v>#DIV/0!</v>
      </c>
      <c r="AM86" s="43" t="e">
        <f t="shared" ref="AM86" si="1291">ROUND((AM85^(2/3)*$H85^0.5)/$H86,5)</f>
        <v>#DIV/0!</v>
      </c>
      <c r="AN86" s="43" t="e">
        <f t="shared" ref="AN86" si="1292">ROUND((AN85^(2/3)*$H85^0.5)/$H86,5)</f>
        <v>#DIV/0!</v>
      </c>
    </row>
    <row r="87" spans="1:45" ht="14.25" customHeight="1" x14ac:dyDescent="0.15">
      <c r="A87" s="50"/>
      <c r="B87" s="50"/>
      <c r="C87" s="5"/>
      <c r="D87" s="7"/>
      <c r="E87" s="11">
        <f>ROUND(D87/10000,3)</f>
        <v>0</v>
      </c>
      <c r="F87" s="3"/>
      <c r="G87" s="26" t="s">
        <v>97</v>
      </c>
      <c r="H87" s="31"/>
      <c r="I87" s="62"/>
      <c r="J87" s="59"/>
      <c r="K87" s="53"/>
      <c r="L87" s="62"/>
      <c r="M87" s="64"/>
      <c r="N87" s="58"/>
      <c r="O87" s="62"/>
      <c r="P87" s="59"/>
      <c r="Q87" s="53"/>
      <c r="R87" s="56"/>
      <c r="T87" s="44" t="s">
        <v>46</v>
      </c>
      <c r="U87" s="45" t="e">
        <f>ROUND(U84*U86,4)</f>
        <v>#DIV/0!</v>
      </c>
      <c r="V87" s="45" t="e">
        <f t="shared" ref="V87" si="1293">ROUND(V84*V86,4)</f>
        <v>#DIV/0!</v>
      </c>
      <c r="W87" s="45" t="e">
        <f t="shared" ref="W87" si="1294">ROUND(W84*W86,4)</f>
        <v>#DIV/0!</v>
      </c>
      <c r="X87" s="45" t="e">
        <f t="shared" ref="X87" si="1295">ROUND(X84*X86,4)</f>
        <v>#DIV/0!</v>
      </c>
      <c r="Y87" s="45" t="e">
        <f t="shared" ref="Y87" si="1296">ROUND(Y84*Y86,4)</f>
        <v>#DIV/0!</v>
      </c>
      <c r="Z87" s="45" t="e">
        <f t="shared" ref="Z87" si="1297">ROUND(Z84*Z86,4)</f>
        <v>#DIV/0!</v>
      </c>
      <c r="AA87" s="45" t="e">
        <f t="shared" ref="AA87" si="1298">ROUND(AA84*AA86,4)</f>
        <v>#DIV/0!</v>
      </c>
      <c r="AB87" s="45" t="e">
        <f t="shared" ref="AB87" si="1299">ROUND(AB84*AB86,4)</f>
        <v>#DIV/0!</v>
      </c>
      <c r="AC87" s="45" t="e">
        <f t="shared" ref="AC87" si="1300">ROUND(AC84*AC86,4)</f>
        <v>#DIV/0!</v>
      </c>
      <c r="AD87" s="45" t="e">
        <f t="shared" ref="AD87" si="1301">ROUND(AD84*AD86,4)</f>
        <v>#DIV/0!</v>
      </c>
      <c r="AE87" s="45" t="e">
        <f t="shared" ref="AE87" si="1302">ROUND(AE84*AE86,4)</f>
        <v>#DIV/0!</v>
      </c>
      <c r="AF87" s="45" t="e">
        <f t="shared" ref="AF87" si="1303">ROUND(AF84*AF86,4)</f>
        <v>#DIV/0!</v>
      </c>
      <c r="AG87" s="45" t="e">
        <f t="shared" ref="AG87" si="1304">ROUND(AG84*AG86,4)</f>
        <v>#DIV/0!</v>
      </c>
      <c r="AH87" s="45" t="e">
        <f t="shared" ref="AH87" si="1305">ROUND(AH84*AH86,4)</f>
        <v>#DIV/0!</v>
      </c>
      <c r="AI87" s="45" t="e">
        <f t="shared" ref="AI87" si="1306">ROUND(AI84*AI86,4)</f>
        <v>#DIV/0!</v>
      </c>
      <c r="AJ87" s="45" t="e">
        <f t="shared" ref="AJ87" si="1307">ROUND(AJ84*AJ86,4)</f>
        <v>#DIV/0!</v>
      </c>
      <c r="AK87" s="45" t="e">
        <f t="shared" ref="AK87" si="1308">ROUND(AK84*AK86,4)</f>
        <v>#DIV/0!</v>
      </c>
      <c r="AL87" s="45" t="e">
        <f t="shared" ref="AL87" si="1309">ROUND(AL84*AL86,4)</f>
        <v>#DIV/0!</v>
      </c>
      <c r="AM87" s="45" t="e">
        <f t="shared" ref="AM87" si="1310">ROUND(AM84*AM86,4)</f>
        <v>#DIV/0!</v>
      </c>
      <c r="AN87" s="45" t="e">
        <f t="shared" ref="AN87" si="1311">ROUND(AN84*AN86,4)</f>
        <v>#DIV/0!</v>
      </c>
    </row>
    <row r="88" spans="1:45" ht="14.25" customHeight="1" x14ac:dyDescent="0.15">
      <c r="A88" s="50"/>
      <c r="B88" s="50"/>
      <c r="C88" s="6"/>
      <c r="D88" s="8"/>
      <c r="E88" s="12">
        <f>ROUND(D88/10000,3)</f>
        <v>0</v>
      </c>
      <c r="F88" s="4"/>
      <c r="G88" s="26" t="s">
        <v>98</v>
      </c>
      <c r="H88" s="31"/>
      <c r="I88" s="62" t="s">
        <v>25</v>
      </c>
      <c r="J88" s="59" t="e">
        <f>ROUND(J86/J84,4)</f>
        <v>#DIV/0!</v>
      </c>
      <c r="K88" s="53"/>
      <c r="L88" s="62" t="s">
        <v>35</v>
      </c>
      <c r="M88" s="64" t="e">
        <f>ROUND(M86/M84,5)</f>
        <v>#DIV/0!</v>
      </c>
      <c r="N88" s="58"/>
      <c r="O88" s="62" t="s">
        <v>29</v>
      </c>
      <c r="P88" s="59" t="e">
        <f>SUM(P84:P87)</f>
        <v>#DIV/0!</v>
      </c>
      <c r="Q88" s="53"/>
      <c r="R88" s="56"/>
      <c r="T88" s="42" t="s">
        <v>47</v>
      </c>
      <c r="U88" s="43" t="e">
        <f>ROUND($H84/U86/60,4)</f>
        <v>#DIV/0!</v>
      </c>
      <c r="V88" s="43" t="e">
        <f t="shared" ref="V88:AN88" si="1312">ROUND($H84/V86/60,4)</f>
        <v>#DIV/0!</v>
      </c>
      <c r="W88" s="43" t="e">
        <f t="shared" si="1312"/>
        <v>#DIV/0!</v>
      </c>
      <c r="X88" s="43" t="e">
        <f t="shared" si="1312"/>
        <v>#DIV/0!</v>
      </c>
      <c r="Y88" s="43" t="e">
        <f t="shared" si="1312"/>
        <v>#DIV/0!</v>
      </c>
      <c r="Z88" s="43" t="e">
        <f t="shared" si="1312"/>
        <v>#DIV/0!</v>
      </c>
      <c r="AA88" s="43" t="e">
        <f t="shared" si="1312"/>
        <v>#DIV/0!</v>
      </c>
      <c r="AB88" s="43" t="e">
        <f t="shared" si="1312"/>
        <v>#DIV/0!</v>
      </c>
      <c r="AC88" s="43" t="e">
        <f t="shared" si="1312"/>
        <v>#DIV/0!</v>
      </c>
      <c r="AD88" s="43" t="e">
        <f t="shared" si="1312"/>
        <v>#DIV/0!</v>
      </c>
      <c r="AE88" s="43" t="e">
        <f t="shared" si="1312"/>
        <v>#DIV/0!</v>
      </c>
      <c r="AF88" s="43" t="e">
        <f t="shared" si="1312"/>
        <v>#DIV/0!</v>
      </c>
      <c r="AG88" s="43" t="e">
        <f t="shared" si="1312"/>
        <v>#DIV/0!</v>
      </c>
      <c r="AH88" s="43" t="e">
        <f t="shared" si="1312"/>
        <v>#DIV/0!</v>
      </c>
      <c r="AI88" s="43" t="e">
        <f t="shared" si="1312"/>
        <v>#DIV/0!</v>
      </c>
      <c r="AJ88" s="43" t="e">
        <f t="shared" si="1312"/>
        <v>#DIV/0!</v>
      </c>
      <c r="AK88" s="43" t="e">
        <f t="shared" si="1312"/>
        <v>#DIV/0!</v>
      </c>
      <c r="AL88" s="43" t="e">
        <f t="shared" si="1312"/>
        <v>#DIV/0!</v>
      </c>
      <c r="AM88" s="43" t="e">
        <f t="shared" si="1312"/>
        <v>#DIV/0!</v>
      </c>
      <c r="AN88" s="43" t="e">
        <f t="shared" si="1312"/>
        <v>#DIV/0!</v>
      </c>
    </row>
    <row r="89" spans="1:45" ht="14.25" customHeight="1" x14ac:dyDescent="0.15">
      <c r="A89" s="50"/>
      <c r="B89" s="50"/>
      <c r="C89" s="6"/>
      <c r="D89" s="8"/>
      <c r="E89" s="12">
        <f>ROUND(D89/10000,3)</f>
        <v>0</v>
      </c>
      <c r="F89" s="4"/>
      <c r="G89" s="26" t="s">
        <v>21</v>
      </c>
      <c r="H89" s="31"/>
      <c r="I89" s="62"/>
      <c r="J89" s="59"/>
      <c r="K89" s="53"/>
      <c r="L89" s="62"/>
      <c r="M89" s="64"/>
      <c r="N89" s="58"/>
      <c r="O89" s="62"/>
      <c r="P89" s="59"/>
      <c r="Q89" s="53"/>
      <c r="R89" s="56"/>
      <c r="T89" s="44" t="s">
        <v>48</v>
      </c>
      <c r="U89" s="45" t="e">
        <f>ROUND($F91*3500/($P84+U88+25)*$E91/360,4)</f>
        <v>#DIV/0!</v>
      </c>
      <c r="V89" s="45" t="e">
        <f t="shared" ref="V89" si="1313">ROUND($F91*3500/($P84+V88+25)*$E91/360,4)</f>
        <v>#DIV/0!</v>
      </c>
      <c r="W89" s="45" t="e">
        <f t="shared" ref="W89" si="1314">ROUND($F91*3500/($P84+W88+25)*$E91/360,4)</f>
        <v>#DIV/0!</v>
      </c>
      <c r="X89" s="45" t="e">
        <f t="shared" ref="X89" si="1315">ROUND($F91*3500/($P84+X88+25)*$E91/360,4)</f>
        <v>#DIV/0!</v>
      </c>
      <c r="Y89" s="45" t="e">
        <f t="shared" ref="Y89" si="1316">ROUND($F91*3500/($P84+Y88+25)*$E91/360,4)</f>
        <v>#DIV/0!</v>
      </c>
      <c r="Z89" s="45" t="e">
        <f t="shared" ref="Z89" si="1317">ROUND($F91*3500/($P84+Z88+25)*$E91/360,4)</f>
        <v>#DIV/0!</v>
      </c>
      <c r="AA89" s="45" t="e">
        <f t="shared" ref="AA89" si="1318">ROUND($F91*3500/($P84+AA88+25)*$E91/360,4)</f>
        <v>#DIV/0!</v>
      </c>
      <c r="AB89" s="45" t="e">
        <f t="shared" ref="AB89" si="1319">ROUND($F91*3500/($P84+AB88+25)*$E91/360,4)</f>
        <v>#DIV/0!</v>
      </c>
      <c r="AC89" s="45" t="e">
        <f t="shared" ref="AC89" si="1320">ROUND($F91*3500/($P84+AC88+25)*$E91/360,4)</f>
        <v>#DIV/0!</v>
      </c>
      <c r="AD89" s="45" t="e">
        <f t="shared" ref="AD89" si="1321">ROUND($F91*3500/($P84+AD88+25)*$E91/360,4)</f>
        <v>#DIV/0!</v>
      </c>
      <c r="AE89" s="45" t="e">
        <f t="shared" ref="AE89" si="1322">ROUND($F91*3500/($P84+AE88+25)*$E91/360,4)</f>
        <v>#DIV/0!</v>
      </c>
      <c r="AF89" s="45" t="e">
        <f t="shared" ref="AF89" si="1323">ROUND($F91*3500/($P84+AF88+25)*$E91/360,4)</f>
        <v>#DIV/0!</v>
      </c>
      <c r="AG89" s="45" t="e">
        <f t="shared" ref="AG89" si="1324">ROUND($F91*3500/($P84+AG88+25)*$E91/360,4)</f>
        <v>#DIV/0!</v>
      </c>
      <c r="AH89" s="45" t="e">
        <f t="shared" ref="AH89" si="1325">ROUND($F91*3500/($P84+AH88+25)*$E91/360,4)</f>
        <v>#DIV/0!</v>
      </c>
      <c r="AI89" s="45" t="e">
        <f t="shared" ref="AI89" si="1326">ROUND($F91*3500/($P84+AI88+25)*$E91/360,4)</f>
        <v>#DIV/0!</v>
      </c>
      <c r="AJ89" s="45" t="e">
        <f t="shared" ref="AJ89" si="1327">ROUND($F91*3500/($P84+AJ88+25)*$E91/360,4)</f>
        <v>#DIV/0!</v>
      </c>
      <c r="AK89" s="45" t="e">
        <f t="shared" ref="AK89" si="1328">ROUND($F91*3500/($P84+AK88+25)*$E91/360,4)</f>
        <v>#DIV/0!</v>
      </c>
      <c r="AL89" s="45" t="e">
        <f t="shared" ref="AL89" si="1329">ROUND($F91*3500/($P84+AL88+25)*$E91/360,4)</f>
        <v>#DIV/0!</v>
      </c>
      <c r="AM89" s="45" t="e">
        <f t="shared" ref="AM89" si="1330">ROUND($F91*3500/($P84+AM88+25)*$E91/360,4)</f>
        <v>#DIV/0!</v>
      </c>
      <c r="AN89" s="45" t="e">
        <f t="shared" ref="AN89" si="1331">ROUND($F91*3500/($P84+AN88+25)*$E91/360,4)</f>
        <v>#DIV/0!</v>
      </c>
    </row>
    <row r="90" spans="1:45" ht="14.25" customHeight="1" x14ac:dyDescent="0.15">
      <c r="A90" s="50"/>
      <c r="B90" s="50"/>
      <c r="C90" s="15" t="s">
        <v>7</v>
      </c>
      <c r="D90" s="16">
        <f>SUM(D87:D89)</f>
        <v>0</v>
      </c>
      <c r="E90" s="13">
        <f>SUM(E87:E89)</f>
        <v>0</v>
      </c>
      <c r="F90" s="17">
        <f>IF(E90=0,0,ROUND(F87*E87/E90+F88*E88/E90+F89*E89/E90,2))</f>
        <v>0</v>
      </c>
      <c r="G90" s="34" t="s">
        <v>40</v>
      </c>
      <c r="H90" s="35" t="str">
        <f>IF(H83=AS$2,ROUND((H87-H88)/(2*H89),4),"")</f>
        <v/>
      </c>
      <c r="I90" s="62" t="s">
        <v>26</v>
      </c>
      <c r="J90" s="59" t="e">
        <f>ROUND((J88^(2/3)*$H85^0.5)/$H86,4)</f>
        <v>#DIV/0!</v>
      </c>
      <c r="K90" s="53"/>
      <c r="L90" s="62" t="s">
        <v>36</v>
      </c>
      <c r="M90" s="64" t="e">
        <f>ROUND((M88^(2/3)*$H85^0.5)/$H86,5)</f>
        <v>#DIV/0!</v>
      </c>
      <c r="N90" s="58"/>
      <c r="O90" s="62" t="s">
        <v>30</v>
      </c>
      <c r="P90" s="59" t="e">
        <f>ROUND(3500/(P88+25),4)</f>
        <v>#DIV/0!</v>
      </c>
      <c r="Q90" s="53"/>
      <c r="R90" s="56"/>
      <c r="T90" s="42" t="s">
        <v>49</v>
      </c>
      <c r="U90" s="43" t="e">
        <f>IF($H83=$AS$2,$H85^0.5/$H86*(U82*($H88+$H90*U82))^(5/3)-U89*($H88+2*(U82^2+$H90^2*U82^2)^0.5)^(2/3),$H85^0.5/$H86*($H91^2/8*(2*ACOS(1-U82/($H91/2))-SIN(2*ACOS(1-U82/($H91/2)))))^(5/3)-U89*($H91/2*2*ACOS(1-U82/($H91/2)))^(2/3))</f>
        <v>#DIV/0!</v>
      </c>
      <c r="V90" s="43" t="e">
        <f t="shared" ref="V90" si="1332">IF($H83=$AS$2,$H85^0.5/$H86*(V82*($H88+$H90*V82))^(5/3)-V89*($H88+2*(V82^2+$H90^2*V82^2)^0.5)^(2/3),$H85^0.5/$H86*($H91^2/8*(2*ACOS(1-V82/($H91/2))-SIN(2*ACOS(1-V82/($H91/2)))))^(5/3)-V89*($H91/2*2*ACOS(1-V82/($H91/2)))^(2/3))</f>
        <v>#DIV/0!</v>
      </c>
      <c r="W90" s="43" t="e">
        <f t="shared" ref="W90" si="1333">IF($H83=$AS$2,$H85^0.5/$H86*(W82*($H88+$H90*W82))^(5/3)-W89*($H88+2*(W82^2+$H90^2*W82^2)^0.5)^(2/3),$H85^0.5/$H86*($H91^2/8*(2*ACOS(1-W82/($H91/2))-SIN(2*ACOS(1-W82/($H91/2)))))^(5/3)-W89*($H91/2*2*ACOS(1-W82/($H91/2)))^(2/3))</f>
        <v>#DIV/0!</v>
      </c>
      <c r="X90" s="43" t="e">
        <f t="shared" ref="X90" si="1334">IF($H83=$AS$2,$H85^0.5/$H86*(X82*($H88+$H90*X82))^(5/3)-X89*($H88+2*(X82^2+$H90^2*X82^2)^0.5)^(2/3),$H85^0.5/$H86*($H91^2/8*(2*ACOS(1-X82/($H91/2))-SIN(2*ACOS(1-X82/($H91/2)))))^(5/3)-X89*($H91/2*2*ACOS(1-X82/($H91/2)))^(2/3))</f>
        <v>#DIV/0!</v>
      </c>
      <c r="Y90" s="43" t="e">
        <f t="shared" ref="Y90" si="1335">IF($H83=$AS$2,$H85^0.5/$H86*(Y82*($H88+$H90*Y82))^(5/3)-Y89*($H88+2*(Y82^2+$H90^2*Y82^2)^0.5)^(2/3),$H85^0.5/$H86*($H91^2/8*(2*ACOS(1-Y82/($H91/2))-SIN(2*ACOS(1-Y82/($H91/2)))))^(5/3)-Y89*($H91/2*2*ACOS(1-Y82/($H91/2)))^(2/3))</f>
        <v>#DIV/0!</v>
      </c>
      <c r="Z90" s="43" t="e">
        <f t="shared" ref="Z90" si="1336">IF($H83=$AS$2,$H85^0.5/$H86*(Z82*($H88+$H90*Z82))^(5/3)-Z89*($H88+2*(Z82^2+$H90^2*Z82^2)^0.5)^(2/3),$H85^0.5/$H86*($H91^2/8*(2*ACOS(1-Z82/($H91/2))-SIN(2*ACOS(1-Z82/($H91/2)))))^(5/3)-Z89*($H91/2*2*ACOS(1-Z82/($H91/2)))^(2/3))</f>
        <v>#DIV/0!</v>
      </c>
      <c r="AA90" s="43" t="e">
        <f t="shared" ref="AA90" si="1337">IF($H83=$AS$2,$H85^0.5/$H86*(AA82*($H88+$H90*AA82))^(5/3)-AA89*($H88+2*(AA82^2+$H90^2*AA82^2)^0.5)^(2/3),$H85^0.5/$H86*($H91^2/8*(2*ACOS(1-AA82/($H91/2))-SIN(2*ACOS(1-AA82/($H91/2)))))^(5/3)-AA89*($H91/2*2*ACOS(1-AA82/($H91/2)))^(2/3))</f>
        <v>#DIV/0!</v>
      </c>
      <c r="AB90" s="43" t="e">
        <f t="shared" ref="AB90" si="1338">IF($H83=$AS$2,$H85^0.5/$H86*(AB82*($H88+$H90*AB82))^(5/3)-AB89*($H88+2*(AB82^2+$H90^2*AB82^2)^0.5)^(2/3),$H85^0.5/$H86*($H91^2/8*(2*ACOS(1-AB82/($H91/2))-SIN(2*ACOS(1-AB82/($H91/2)))))^(5/3)-AB89*($H91/2*2*ACOS(1-AB82/($H91/2)))^(2/3))</f>
        <v>#DIV/0!</v>
      </c>
      <c r="AC90" s="43" t="e">
        <f t="shared" ref="AC90" si="1339">IF($H83=$AS$2,$H85^0.5/$H86*(AC82*($H88+$H90*AC82))^(5/3)-AC89*($H88+2*(AC82^2+$H90^2*AC82^2)^0.5)^(2/3),$H85^0.5/$H86*($H91^2/8*(2*ACOS(1-AC82/($H91/2))-SIN(2*ACOS(1-AC82/($H91/2)))))^(5/3)-AC89*($H91/2*2*ACOS(1-AC82/($H91/2)))^(2/3))</f>
        <v>#DIV/0!</v>
      </c>
      <c r="AD90" s="43" t="e">
        <f t="shared" ref="AD90" si="1340">IF($H83=$AS$2,$H85^0.5/$H86*(AD82*($H88+$H90*AD82))^(5/3)-AD89*($H88+2*(AD82^2+$H90^2*AD82^2)^0.5)^(2/3),$H85^0.5/$H86*($H91^2/8*(2*ACOS(1-AD82/($H91/2))-SIN(2*ACOS(1-AD82/($H91/2)))))^(5/3)-AD89*($H91/2*2*ACOS(1-AD82/($H91/2)))^(2/3))</f>
        <v>#DIV/0!</v>
      </c>
      <c r="AE90" s="43" t="e">
        <f t="shared" ref="AE90" si="1341">IF($H83=$AS$2,$H85^0.5/$H86*(AE82*($H88+$H90*AE82))^(5/3)-AE89*($H88+2*(AE82^2+$H90^2*AE82^2)^0.5)^(2/3),$H85^0.5/$H86*($H91^2/8*(2*ACOS(1-AE82/($H91/2))-SIN(2*ACOS(1-AE82/($H91/2)))))^(5/3)-AE89*($H91/2*2*ACOS(1-AE82/($H91/2)))^(2/3))</f>
        <v>#DIV/0!</v>
      </c>
      <c r="AF90" s="43" t="e">
        <f t="shared" ref="AF90" si="1342">IF($H83=$AS$2,$H85^0.5/$H86*(AF82*($H88+$H90*AF82))^(5/3)-AF89*($H88+2*(AF82^2+$H90^2*AF82^2)^0.5)^(2/3),$H85^0.5/$H86*($H91^2/8*(2*ACOS(1-AF82/($H91/2))-SIN(2*ACOS(1-AF82/($H91/2)))))^(5/3)-AF89*($H91/2*2*ACOS(1-AF82/($H91/2)))^(2/3))</f>
        <v>#DIV/0!</v>
      </c>
      <c r="AG90" s="43" t="e">
        <f t="shared" ref="AG90" si="1343">IF($H83=$AS$2,$H85^0.5/$H86*(AG82*($H88+$H90*AG82))^(5/3)-AG89*($H88+2*(AG82^2+$H90^2*AG82^2)^0.5)^(2/3),$H85^0.5/$H86*($H91^2/8*(2*ACOS(1-AG82/($H91/2))-SIN(2*ACOS(1-AG82/($H91/2)))))^(5/3)-AG89*($H91/2*2*ACOS(1-AG82/($H91/2)))^(2/3))</f>
        <v>#DIV/0!</v>
      </c>
      <c r="AH90" s="43" t="e">
        <f t="shared" ref="AH90" si="1344">IF($H83=$AS$2,$H85^0.5/$H86*(AH82*($H88+$H90*AH82))^(5/3)-AH89*($H88+2*(AH82^2+$H90^2*AH82^2)^0.5)^(2/3),$H85^0.5/$H86*($H91^2/8*(2*ACOS(1-AH82/($H91/2))-SIN(2*ACOS(1-AH82/($H91/2)))))^(5/3)-AH89*($H91/2*2*ACOS(1-AH82/($H91/2)))^(2/3))</f>
        <v>#DIV/0!</v>
      </c>
      <c r="AI90" s="43" t="e">
        <f t="shared" ref="AI90" si="1345">IF($H83=$AS$2,$H85^0.5/$H86*(AI82*($H88+$H90*AI82))^(5/3)-AI89*($H88+2*(AI82^2+$H90^2*AI82^2)^0.5)^(2/3),$H85^0.5/$H86*($H91^2/8*(2*ACOS(1-AI82/($H91/2))-SIN(2*ACOS(1-AI82/($H91/2)))))^(5/3)-AI89*($H91/2*2*ACOS(1-AI82/($H91/2)))^(2/3))</f>
        <v>#DIV/0!</v>
      </c>
      <c r="AJ90" s="43" t="e">
        <f t="shared" ref="AJ90" si="1346">IF($H83=$AS$2,$H85^0.5/$H86*(AJ82*($H88+$H90*AJ82))^(5/3)-AJ89*($H88+2*(AJ82^2+$H90^2*AJ82^2)^0.5)^(2/3),$H85^0.5/$H86*($H91^2/8*(2*ACOS(1-AJ82/($H91/2))-SIN(2*ACOS(1-AJ82/($H91/2)))))^(5/3)-AJ89*($H91/2*2*ACOS(1-AJ82/($H91/2)))^(2/3))</f>
        <v>#DIV/0!</v>
      </c>
      <c r="AK90" s="43" t="e">
        <f t="shared" ref="AK90" si="1347">IF($H83=$AS$2,$H85^0.5/$H86*(AK82*($H88+$H90*AK82))^(5/3)-AK89*($H88+2*(AK82^2+$H90^2*AK82^2)^0.5)^(2/3),$H85^0.5/$H86*($H91^2/8*(2*ACOS(1-AK82/($H91/2))-SIN(2*ACOS(1-AK82/($H91/2)))))^(5/3)-AK89*($H91/2*2*ACOS(1-AK82/($H91/2)))^(2/3))</f>
        <v>#DIV/0!</v>
      </c>
      <c r="AL90" s="43" t="e">
        <f t="shared" ref="AL90" si="1348">IF($H83=$AS$2,$H85^0.5/$H86*(AL82*($H88+$H90*AL82))^(5/3)-AL89*($H88+2*(AL82^2+$H90^2*AL82^2)^0.5)^(2/3),$H85^0.5/$H86*($H91^2/8*(2*ACOS(1-AL82/($H91/2))-SIN(2*ACOS(1-AL82/($H91/2)))))^(5/3)-AL89*($H91/2*2*ACOS(1-AL82/($H91/2)))^(2/3))</f>
        <v>#DIV/0!</v>
      </c>
      <c r="AM90" s="43" t="e">
        <f t="shared" ref="AM90" si="1349">IF($H83=$AS$2,$H85^0.5/$H86*(AM82*($H88+$H90*AM82))^(5/3)-AM89*($H88+2*(AM82^2+$H90^2*AM82^2)^0.5)^(2/3),$H85^0.5/$H86*($H91^2/8*(2*ACOS(1-AM82/($H91/2))-SIN(2*ACOS(1-AM82/($H91/2)))))^(5/3)-AM89*($H91/2*2*ACOS(1-AM82/($H91/2)))^(2/3))</f>
        <v>#DIV/0!</v>
      </c>
      <c r="AN90" s="43" t="e">
        <f t="shared" ref="AN90" si="1350">IF($H83=$AS$2,$H85^0.5/$H86*(AN82*($H88+$H90*AN82))^(5/3)-AN89*($H88+2*(AN82^2+$H90^2*AN82^2)^0.5)^(2/3),$H85^0.5/$H86*($H91^2/8*(2*ACOS(1-AN82/($H91/2))-SIN(2*ACOS(1-AN82/($H91/2)))))^(5/3)-AN89*($H91/2*2*ACOS(1-AN82/($H91/2)))^(2/3))</f>
        <v>#DIV/0!</v>
      </c>
    </row>
    <row r="91" spans="1:45" ht="14.25" customHeight="1" x14ac:dyDescent="0.15">
      <c r="A91" s="51"/>
      <c r="B91" s="51"/>
      <c r="C91" s="15" t="s">
        <v>8</v>
      </c>
      <c r="D91" s="16">
        <f>SUM(D90,D86)</f>
        <v>0</v>
      </c>
      <c r="E91" s="13">
        <f>SUM(E90,E86)</f>
        <v>0</v>
      </c>
      <c r="F91" s="17">
        <f>IF(E91=0,0,ROUND(F86*E86/E91+F90*E90/E91,2))</f>
        <v>0</v>
      </c>
      <c r="G91" s="28" t="s">
        <v>22</v>
      </c>
      <c r="H91" s="33"/>
      <c r="I91" s="67"/>
      <c r="J91" s="60"/>
      <c r="K91" s="54"/>
      <c r="L91" s="67"/>
      <c r="M91" s="74"/>
      <c r="N91" s="58"/>
      <c r="O91" s="67"/>
      <c r="P91" s="60"/>
      <c r="Q91" s="54"/>
      <c r="R91" s="57"/>
      <c r="T91" s="46" t="s">
        <v>50</v>
      </c>
      <c r="U91" s="47" t="e">
        <f>IF($H83=$AS$2,5/3*$H85^0.5/$H86*(U82*($H88+$H90*U82))^(2/3)*($H88+2*$H90*U82)-2/3*U89*($H88+2*(U82^2+$H90^2*U82^2)^0.5)^(-1/3)*(U82^2+$H90^2*U82^2)^(-1/2)*2*U82*(1+$H90^2),5/3*$H85^0.5/$H86*($H91^2/8*(2*ACOS(1-U82/($H91/2))-SIN(2*ACOS(1-U82/($H91/2)))))^(2/3)*($H91^2/8*(1-COS(2*ACOS(1-U82/($H91/2)))))-2/3*U89*($H91/2*2*ACOS(1-U82/($H91/2)))^(-1/3)*$H91/2)</f>
        <v>#DIV/0!</v>
      </c>
      <c r="V91" s="47" t="e">
        <f t="shared" ref="V91" si="1351">IF($H83=$AS$2,5/3*$H85^0.5/$H86*(V82*($H88+$H90*V82))^(2/3)*($H88+2*$H90*V82)-2/3*V89*($H88+2*(V82^2+$H90^2*V82^2)^0.5)^(-1/3)*(V82^2+$H90^2*V82^2)^(-1/2)*2*V82*(1+$H90^2),5/3*$H85^0.5/$H86*($H91^2/8*(2*ACOS(1-V82/($H91/2))-SIN(2*ACOS(1-V82/($H91/2)))))^(2/3)*($H91^2/8*(1-COS(2*ACOS(1-V82/($H91/2)))))-2/3*V89*($H91/2*2*ACOS(1-V82/($H91/2)))^(-1/3)*$H91/2)</f>
        <v>#DIV/0!</v>
      </c>
      <c r="W91" s="47" t="e">
        <f t="shared" ref="W91" si="1352">IF($H83=$AS$2,5/3*$H85^0.5/$H86*(W82*($H88+$H90*W82))^(2/3)*($H88+2*$H90*W82)-2/3*W89*($H88+2*(W82^2+$H90^2*W82^2)^0.5)^(-1/3)*(W82^2+$H90^2*W82^2)^(-1/2)*2*W82*(1+$H90^2),5/3*$H85^0.5/$H86*($H91^2/8*(2*ACOS(1-W82/($H91/2))-SIN(2*ACOS(1-W82/($H91/2)))))^(2/3)*($H91^2/8*(1-COS(2*ACOS(1-W82/($H91/2)))))-2/3*W89*($H91/2*2*ACOS(1-W82/($H91/2)))^(-1/3)*$H91/2)</f>
        <v>#DIV/0!</v>
      </c>
      <c r="X91" s="47" t="e">
        <f t="shared" ref="X91" si="1353">IF($H83=$AS$2,5/3*$H85^0.5/$H86*(X82*($H88+$H90*X82))^(2/3)*($H88+2*$H90*X82)-2/3*X89*($H88+2*(X82^2+$H90^2*X82^2)^0.5)^(-1/3)*(X82^2+$H90^2*X82^2)^(-1/2)*2*X82*(1+$H90^2),5/3*$H85^0.5/$H86*($H91^2/8*(2*ACOS(1-X82/($H91/2))-SIN(2*ACOS(1-X82/($H91/2)))))^(2/3)*($H91^2/8*(1-COS(2*ACOS(1-X82/($H91/2)))))-2/3*X89*($H91/2*2*ACOS(1-X82/($H91/2)))^(-1/3)*$H91/2)</f>
        <v>#DIV/0!</v>
      </c>
      <c r="Y91" s="47" t="e">
        <f t="shared" ref="Y91" si="1354">IF($H83=$AS$2,5/3*$H85^0.5/$H86*(Y82*($H88+$H90*Y82))^(2/3)*($H88+2*$H90*Y82)-2/3*Y89*($H88+2*(Y82^2+$H90^2*Y82^2)^0.5)^(-1/3)*(Y82^2+$H90^2*Y82^2)^(-1/2)*2*Y82*(1+$H90^2),5/3*$H85^0.5/$H86*($H91^2/8*(2*ACOS(1-Y82/($H91/2))-SIN(2*ACOS(1-Y82/($H91/2)))))^(2/3)*($H91^2/8*(1-COS(2*ACOS(1-Y82/($H91/2)))))-2/3*Y89*($H91/2*2*ACOS(1-Y82/($H91/2)))^(-1/3)*$H91/2)</f>
        <v>#DIV/0!</v>
      </c>
      <c r="Z91" s="47" t="e">
        <f t="shared" ref="Z91" si="1355">IF($H83=$AS$2,5/3*$H85^0.5/$H86*(Z82*($H88+$H90*Z82))^(2/3)*($H88+2*$H90*Z82)-2/3*Z89*($H88+2*(Z82^2+$H90^2*Z82^2)^0.5)^(-1/3)*(Z82^2+$H90^2*Z82^2)^(-1/2)*2*Z82*(1+$H90^2),5/3*$H85^0.5/$H86*($H91^2/8*(2*ACOS(1-Z82/($H91/2))-SIN(2*ACOS(1-Z82/($H91/2)))))^(2/3)*($H91^2/8*(1-COS(2*ACOS(1-Z82/($H91/2)))))-2/3*Z89*($H91/2*2*ACOS(1-Z82/($H91/2)))^(-1/3)*$H91/2)</f>
        <v>#DIV/0!</v>
      </c>
      <c r="AA91" s="47" t="e">
        <f t="shared" ref="AA91" si="1356">IF($H83=$AS$2,5/3*$H85^0.5/$H86*(AA82*($H88+$H90*AA82))^(2/3)*($H88+2*$H90*AA82)-2/3*AA89*($H88+2*(AA82^2+$H90^2*AA82^2)^0.5)^(-1/3)*(AA82^2+$H90^2*AA82^2)^(-1/2)*2*AA82*(1+$H90^2),5/3*$H85^0.5/$H86*($H91^2/8*(2*ACOS(1-AA82/($H91/2))-SIN(2*ACOS(1-AA82/($H91/2)))))^(2/3)*($H91^2/8*(1-COS(2*ACOS(1-AA82/($H91/2)))))-2/3*AA89*($H91/2*2*ACOS(1-AA82/($H91/2)))^(-1/3)*$H91/2)</f>
        <v>#DIV/0!</v>
      </c>
      <c r="AB91" s="47" t="e">
        <f t="shared" ref="AB91" si="1357">IF($H83=$AS$2,5/3*$H85^0.5/$H86*(AB82*($H88+$H90*AB82))^(2/3)*($H88+2*$H90*AB82)-2/3*AB89*($H88+2*(AB82^2+$H90^2*AB82^2)^0.5)^(-1/3)*(AB82^2+$H90^2*AB82^2)^(-1/2)*2*AB82*(1+$H90^2),5/3*$H85^0.5/$H86*($H91^2/8*(2*ACOS(1-AB82/($H91/2))-SIN(2*ACOS(1-AB82/($H91/2)))))^(2/3)*($H91^2/8*(1-COS(2*ACOS(1-AB82/($H91/2)))))-2/3*AB89*($H91/2*2*ACOS(1-AB82/($H91/2)))^(-1/3)*$H91/2)</f>
        <v>#DIV/0!</v>
      </c>
      <c r="AC91" s="47" t="e">
        <f t="shared" ref="AC91" si="1358">IF($H83=$AS$2,5/3*$H85^0.5/$H86*(AC82*($H88+$H90*AC82))^(2/3)*($H88+2*$H90*AC82)-2/3*AC89*($H88+2*(AC82^2+$H90^2*AC82^2)^0.5)^(-1/3)*(AC82^2+$H90^2*AC82^2)^(-1/2)*2*AC82*(1+$H90^2),5/3*$H85^0.5/$H86*($H91^2/8*(2*ACOS(1-AC82/($H91/2))-SIN(2*ACOS(1-AC82/($H91/2)))))^(2/3)*($H91^2/8*(1-COS(2*ACOS(1-AC82/($H91/2)))))-2/3*AC89*($H91/2*2*ACOS(1-AC82/($H91/2)))^(-1/3)*$H91/2)</f>
        <v>#DIV/0!</v>
      </c>
      <c r="AD91" s="47" t="e">
        <f t="shared" ref="AD91" si="1359">IF($H83=$AS$2,5/3*$H85^0.5/$H86*(AD82*($H88+$H90*AD82))^(2/3)*($H88+2*$H90*AD82)-2/3*AD89*($H88+2*(AD82^2+$H90^2*AD82^2)^0.5)^(-1/3)*(AD82^2+$H90^2*AD82^2)^(-1/2)*2*AD82*(1+$H90^2),5/3*$H85^0.5/$H86*($H91^2/8*(2*ACOS(1-AD82/($H91/2))-SIN(2*ACOS(1-AD82/($H91/2)))))^(2/3)*($H91^2/8*(1-COS(2*ACOS(1-AD82/($H91/2)))))-2/3*AD89*($H91/2*2*ACOS(1-AD82/($H91/2)))^(-1/3)*$H91/2)</f>
        <v>#DIV/0!</v>
      </c>
      <c r="AE91" s="47" t="e">
        <f t="shared" ref="AE91" si="1360">IF($H83=$AS$2,5/3*$H85^0.5/$H86*(AE82*($H88+$H90*AE82))^(2/3)*($H88+2*$H90*AE82)-2/3*AE89*($H88+2*(AE82^2+$H90^2*AE82^2)^0.5)^(-1/3)*(AE82^2+$H90^2*AE82^2)^(-1/2)*2*AE82*(1+$H90^2),5/3*$H85^0.5/$H86*($H91^2/8*(2*ACOS(1-AE82/($H91/2))-SIN(2*ACOS(1-AE82/($H91/2)))))^(2/3)*($H91^2/8*(1-COS(2*ACOS(1-AE82/($H91/2)))))-2/3*AE89*($H91/2*2*ACOS(1-AE82/($H91/2)))^(-1/3)*$H91/2)</f>
        <v>#DIV/0!</v>
      </c>
      <c r="AF91" s="47" t="e">
        <f t="shared" ref="AF91" si="1361">IF($H83=$AS$2,5/3*$H85^0.5/$H86*(AF82*($H88+$H90*AF82))^(2/3)*($H88+2*$H90*AF82)-2/3*AF89*($H88+2*(AF82^2+$H90^2*AF82^2)^0.5)^(-1/3)*(AF82^2+$H90^2*AF82^2)^(-1/2)*2*AF82*(1+$H90^2),5/3*$H85^0.5/$H86*($H91^2/8*(2*ACOS(1-AF82/($H91/2))-SIN(2*ACOS(1-AF82/($H91/2)))))^(2/3)*($H91^2/8*(1-COS(2*ACOS(1-AF82/($H91/2)))))-2/3*AF89*($H91/2*2*ACOS(1-AF82/($H91/2)))^(-1/3)*$H91/2)</f>
        <v>#DIV/0!</v>
      </c>
      <c r="AG91" s="47" t="e">
        <f t="shared" ref="AG91" si="1362">IF($H83=$AS$2,5/3*$H85^0.5/$H86*(AG82*($H88+$H90*AG82))^(2/3)*($H88+2*$H90*AG82)-2/3*AG89*($H88+2*(AG82^2+$H90^2*AG82^2)^0.5)^(-1/3)*(AG82^2+$H90^2*AG82^2)^(-1/2)*2*AG82*(1+$H90^2),5/3*$H85^0.5/$H86*($H91^2/8*(2*ACOS(1-AG82/($H91/2))-SIN(2*ACOS(1-AG82/($H91/2)))))^(2/3)*($H91^2/8*(1-COS(2*ACOS(1-AG82/($H91/2)))))-2/3*AG89*($H91/2*2*ACOS(1-AG82/($H91/2)))^(-1/3)*$H91/2)</f>
        <v>#DIV/0!</v>
      </c>
      <c r="AH91" s="47" t="e">
        <f t="shared" ref="AH91" si="1363">IF($H83=$AS$2,5/3*$H85^0.5/$H86*(AH82*($H88+$H90*AH82))^(2/3)*($H88+2*$H90*AH82)-2/3*AH89*($H88+2*(AH82^2+$H90^2*AH82^2)^0.5)^(-1/3)*(AH82^2+$H90^2*AH82^2)^(-1/2)*2*AH82*(1+$H90^2),5/3*$H85^0.5/$H86*($H91^2/8*(2*ACOS(1-AH82/($H91/2))-SIN(2*ACOS(1-AH82/($H91/2)))))^(2/3)*($H91^2/8*(1-COS(2*ACOS(1-AH82/($H91/2)))))-2/3*AH89*($H91/2*2*ACOS(1-AH82/($H91/2)))^(-1/3)*$H91/2)</f>
        <v>#DIV/0!</v>
      </c>
      <c r="AI91" s="47" t="e">
        <f t="shared" ref="AI91" si="1364">IF($H83=$AS$2,5/3*$H85^0.5/$H86*(AI82*($H88+$H90*AI82))^(2/3)*($H88+2*$H90*AI82)-2/3*AI89*($H88+2*(AI82^2+$H90^2*AI82^2)^0.5)^(-1/3)*(AI82^2+$H90^2*AI82^2)^(-1/2)*2*AI82*(1+$H90^2),5/3*$H85^0.5/$H86*($H91^2/8*(2*ACOS(1-AI82/($H91/2))-SIN(2*ACOS(1-AI82/($H91/2)))))^(2/3)*($H91^2/8*(1-COS(2*ACOS(1-AI82/($H91/2)))))-2/3*AI89*($H91/2*2*ACOS(1-AI82/($H91/2)))^(-1/3)*$H91/2)</f>
        <v>#DIV/0!</v>
      </c>
      <c r="AJ91" s="47" t="e">
        <f t="shared" ref="AJ91" si="1365">IF($H83=$AS$2,5/3*$H85^0.5/$H86*(AJ82*($H88+$H90*AJ82))^(2/3)*($H88+2*$H90*AJ82)-2/3*AJ89*($H88+2*(AJ82^2+$H90^2*AJ82^2)^0.5)^(-1/3)*(AJ82^2+$H90^2*AJ82^2)^(-1/2)*2*AJ82*(1+$H90^2),5/3*$H85^0.5/$H86*($H91^2/8*(2*ACOS(1-AJ82/($H91/2))-SIN(2*ACOS(1-AJ82/($H91/2)))))^(2/3)*($H91^2/8*(1-COS(2*ACOS(1-AJ82/($H91/2)))))-2/3*AJ89*($H91/2*2*ACOS(1-AJ82/($H91/2)))^(-1/3)*$H91/2)</f>
        <v>#DIV/0!</v>
      </c>
      <c r="AK91" s="47" t="e">
        <f t="shared" ref="AK91" si="1366">IF($H83=$AS$2,5/3*$H85^0.5/$H86*(AK82*($H88+$H90*AK82))^(2/3)*($H88+2*$H90*AK82)-2/3*AK89*($H88+2*(AK82^2+$H90^2*AK82^2)^0.5)^(-1/3)*(AK82^2+$H90^2*AK82^2)^(-1/2)*2*AK82*(1+$H90^2),5/3*$H85^0.5/$H86*($H91^2/8*(2*ACOS(1-AK82/($H91/2))-SIN(2*ACOS(1-AK82/($H91/2)))))^(2/3)*($H91^2/8*(1-COS(2*ACOS(1-AK82/($H91/2)))))-2/3*AK89*($H91/2*2*ACOS(1-AK82/($H91/2)))^(-1/3)*$H91/2)</f>
        <v>#DIV/0!</v>
      </c>
      <c r="AL91" s="47" t="e">
        <f t="shared" ref="AL91" si="1367">IF($H83=$AS$2,5/3*$H85^0.5/$H86*(AL82*($H88+$H90*AL82))^(2/3)*($H88+2*$H90*AL82)-2/3*AL89*($H88+2*(AL82^2+$H90^2*AL82^2)^0.5)^(-1/3)*(AL82^2+$H90^2*AL82^2)^(-1/2)*2*AL82*(1+$H90^2),5/3*$H85^0.5/$H86*($H91^2/8*(2*ACOS(1-AL82/($H91/2))-SIN(2*ACOS(1-AL82/($H91/2)))))^(2/3)*($H91^2/8*(1-COS(2*ACOS(1-AL82/($H91/2)))))-2/3*AL89*($H91/2*2*ACOS(1-AL82/($H91/2)))^(-1/3)*$H91/2)</f>
        <v>#DIV/0!</v>
      </c>
      <c r="AM91" s="47" t="e">
        <f t="shared" ref="AM91" si="1368">IF($H83=$AS$2,5/3*$H85^0.5/$H86*(AM82*($H88+$H90*AM82))^(2/3)*($H88+2*$H90*AM82)-2/3*AM89*($H88+2*(AM82^2+$H90^2*AM82^2)^0.5)^(-1/3)*(AM82^2+$H90^2*AM82^2)^(-1/2)*2*AM82*(1+$H90^2),5/3*$H85^0.5/$H86*($H91^2/8*(2*ACOS(1-AM82/($H91/2))-SIN(2*ACOS(1-AM82/($H91/2)))))^(2/3)*($H91^2/8*(1-COS(2*ACOS(1-AM82/($H91/2)))))-2/3*AM89*($H91/2*2*ACOS(1-AM82/($H91/2)))^(-1/3)*$H91/2)</f>
        <v>#DIV/0!</v>
      </c>
      <c r="AN91" s="47" t="e">
        <f t="shared" ref="AN91" si="1369">IF($H83=$AS$2,5/3*$H85^0.5/$H86*(AN82*($H88+$H90*AN82))^(2/3)*($H88+2*$H90*AN82)-2/3*AN89*($H88+2*(AN82^2+$H90^2*AN82^2)^0.5)^(-1/3)*(AN82^2+$H90^2*AN82^2)^(-1/2)*2*AN82*(1+$H90^2),5/3*$H85^0.5/$H86*($H91^2/8*(2*ACOS(1-AN82/($H91/2))-SIN(2*ACOS(1-AN82/($H91/2)))))^(2/3)*($H91^2/8*(1-COS(2*ACOS(1-AN82/($H91/2)))))-2/3*AN89*($H91/2*2*ACOS(1-AN82/($H91/2)))^(-1/3)*$H91/2)</f>
        <v>#DIV/0!</v>
      </c>
    </row>
    <row r="92" spans="1:45" ht="14.25" customHeight="1" x14ac:dyDescent="0.15">
      <c r="A92" s="49"/>
      <c r="B92" s="49"/>
      <c r="C92" s="5"/>
      <c r="D92" s="7"/>
      <c r="E92" s="11">
        <f>ROUND(D92/10000,3)</f>
        <v>0</v>
      </c>
      <c r="F92" s="3"/>
      <c r="G92" s="25" t="s">
        <v>1</v>
      </c>
      <c r="H92" s="29"/>
      <c r="I92" s="61" t="s">
        <v>23</v>
      </c>
      <c r="J92" s="73">
        <f>IF($H93=AS$2,ROUND(H99*0.8,4),ROUND(H101*0.8,4))</f>
        <v>0</v>
      </c>
      <c r="K92" s="52" t="e">
        <f>ROUND(J96*J100,4)</f>
        <v>#DIV/0!</v>
      </c>
      <c r="L92" s="61" t="s">
        <v>31</v>
      </c>
      <c r="M92" s="63" t="e">
        <f>IF(U97=U99,U92,IF(V97=V99,V92,IF(W97=W99,W92,IF(X97=X99,X92,IF(Y97=Y99,Y92,IF(Z97=Z99,Z92,IF(AA97=AA99,AA92,IF(AB97=AB99,AB92,IF(AC97=AC99,AC92,IF(AD97=AD99,AD92,IF(AE97=AE99,AE92,IF(AF97=AF99,AF92,IF(AG97=AG99,AG92,IF(AH97=AH99,AH92,IF(AI97=AI99,AI92,IF(AJ97=AJ99,AJ92,IF(AK97=AK99,AK92,IF(AL97=AL99,AL92,IF(AM97=AM99,AM92,IF(AN97=AN99,AN92,AN92))))))))))))))))))))</f>
        <v>#DIV/0!</v>
      </c>
      <c r="N92" s="58" t="e">
        <f>ROUND(M96*M100,4)</f>
        <v>#DIV/0!</v>
      </c>
      <c r="O92" s="61" t="s">
        <v>99</v>
      </c>
      <c r="P92" s="63" t="e">
        <f>M100</f>
        <v>#DIV/0!</v>
      </c>
      <c r="Q92" s="52" t="e">
        <f>ROUND($F101*$P100*$E101/360,4)</f>
        <v>#DIV/0!</v>
      </c>
      <c r="R92" s="55" t="e">
        <f>IF(AND(K92&gt;Q92,N92=Q92),"ＯＫ","ＮＧ")</f>
        <v>#DIV/0!</v>
      </c>
      <c r="T92" s="40" t="s">
        <v>41</v>
      </c>
      <c r="U92" s="41">
        <f>J92</f>
        <v>0</v>
      </c>
      <c r="V92" s="41" t="e">
        <f>IF($H93=$AS$2,ROUND(U92-U100/U101,5),ROUND($H101/2-$H101/2*COS((2*ACOS(1-U92/($H101/2))-U100/U101)/2),5))</f>
        <v>#DIV/0!</v>
      </c>
      <c r="W92" s="41" t="e">
        <f t="shared" ref="W92" si="1370">IF($H93=$AS$2,ROUND(V92-V100/V101,5),ROUND($H101/2-$H101/2*COS((2*ACOS(1-V92/($H101/2))-V100/V101)/2),5))</f>
        <v>#DIV/0!</v>
      </c>
      <c r="X92" s="41" t="e">
        <f t="shared" ref="X92" si="1371">IF($H93=$AS$2,ROUND(W92-W100/W101,5),ROUND($H101/2-$H101/2*COS((2*ACOS(1-W92/($H101/2))-W100/W101)/2),5))</f>
        <v>#DIV/0!</v>
      </c>
      <c r="Y92" s="41" t="e">
        <f t="shared" ref="Y92" si="1372">IF($H93=$AS$2,ROUND(X92-X100/X101,5),ROUND($H101/2-$H101/2*COS((2*ACOS(1-X92/($H101/2))-X100/X101)/2),5))</f>
        <v>#DIV/0!</v>
      </c>
      <c r="Z92" s="41" t="e">
        <f t="shared" ref="Z92" si="1373">IF($H93=$AS$2,ROUND(Y92-Y100/Y101,5),ROUND($H101/2-$H101/2*COS((2*ACOS(1-Y92/($H101/2))-Y100/Y101)/2),5))</f>
        <v>#DIV/0!</v>
      </c>
      <c r="AA92" s="41" t="e">
        <f t="shared" ref="AA92" si="1374">IF($H93=$AS$2,ROUND(Z92-Z100/Z101,5),ROUND($H101/2-$H101/2*COS((2*ACOS(1-Z92/($H101/2))-Z100/Z101)/2),5))</f>
        <v>#DIV/0!</v>
      </c>
      <c r="AB92" s="41" t="e">
        <f t="shared" ref="AB92" si="1375">IF($H93=$AS$2,ROUND(AA92-AA100/AA101,5),ROUND($H101/2-$H101/2*COS((2*ACOS(1-AA92/($H101/2))-AA100/AA101)/2),5))</f>
        <v>#DIV/0!</v>
      </c>
      <c r="AC92" s="41" t="e">
        <f t="shared" ref="AC92" si="1376">IF($H93=$AS$2,ROUND(AB92-AB100/AB101,5),ROUND($H101/2-$H101/2*COS((2*ACOS(1-AB92/($H101/2))-AB100/AB101)/2),5))</f>
        <v>#DIV/0!</v>
      </c>
      <c r="AD92" s="41" t="e">
        <f t="shared" ref="AD92" si="1377">IF($H93=$AS$2,ROUND(AC92-AC100/AC101,5),ROUND($H101/2-$H101/2*COS((2*ACOS(1-AC92/($H101/2))-AC100/AC101)/2),5))</f>
        <v>#DIV/0!</v>
      </c>
      <c r="AE92" s="41" t="e">
        <f t="shared" ref="AE92" si="1378">IF($H93=$AS$2,ROUND(AD92-AD100/AD101,5),ROUND($H101/2-$H101/2*COS((2*ACOS(1-AD92/($H101/2))-AD100/AD101)/2),5))</f>
        <v>#DIV/0!</v>
      </c>
      <c r="AF92" s="41" t="e">
        <f t="shared" ref="AF92" si="1379">IF($H93=$AS$2,ROUND(AE92-AE100/AE101,5),ROUND($H101/2-$H101/2*COS((2*ACOS(1-AE92/($H101/2))-AE100/AE101)/2),5))</f>
        <v>#DIV/0!</v>
      </c>
      <c r="AG92" s="41" t="e">
        <f t="shared" ref="AG92" si="1380">IF($H93=$AS$2,ROUND(AF92-AF100/AF101,5),ROUND($H101/2-$H101/2*COS((2*ACOS(1-AF92/($H101/2))-AF100/AF101)/2),5))</f>
        <v>#DIV/0!</v>
      </c>
      <c r="AH92" s="41" t="e">
        <f t="shared" ref="AH92" si="1381">IF($H93=$AS$2,ROUND(AG92-AG100/AG101,5),ROUND($H101/2-$H101/2*COS((2*ACOS(1-AG92/($H101/2))-AG100/AG101)/2),5))</f>
        <v>#DIV/0!</v>
      </c>
      <c r="AI92" s="41" t="e">
        <f t="shared" ref="AI92" si="1382">IF($H93=$AS$2,ROUND(AH92-AH100/AH101,5),ROUND($H101/2-$H101/2*COS((2*ACOS(1-AH92/($H101/2))-AH100/AH101)/2),5))</f>
        <v>#DIV/0!</v>
      </c>
      <c r="AJ92" s="41" t="e">
        <f t="shared" ref="AJ92" si="1383">IF($H93=$AS$2,ROUND(AI92-AI100/AI101,5),ROUND($H101/2-$H101/2*COS((2*ACOS(1-AI92/($H101/2))-AI100/AI101)/2),5))</f>
        <v>#DIV/0!</v>
      </c>
      <c r="AK92" s="41" t="e">
        <f t="shared" ref="AK92" si="1384">IF($H93=$AS$2,ROUND(AJ92-AJ100/AJ101,5),ROUND($H101/2-$H101/2*COS((2*ACOS(1-AJ92/($H101/2))-AJ100/AJ101)/2),5))</f>
        <v>#DIV/0!</v>
      </c>
      <c r="AL92" s="41" t="e">
        <f t="shared" ref="AL92" si="1385">IF($H93=$AS$2,ROUND(AK92-AK100/AK101,5),ROUND($H101/2-$H101/2*COS((2*ACOS(1-AK92/($H101/2))-AK100/AK101)/2),5))</f>
        <v>#DIV/0!</v>
      </c>
      <c r="AM92" s="41" t="e">
        <f t="shared" ref="AM92" si="1386">IF($H93=$AS$2,ROUND(AL92-AL100/AL101,5),ROUND($H101/2-$H101/2*COS((2*ACOS(1-AL92/($H101/2))-AL100/AL101)/2),5))</f>
        <v>#DIV/0!</v>
      </c>
      <c r="AN92" s="41" t="e">
        <f t="shared" ref="AN92" si="1387">IF($H93=$AS$2,ROUND(AM92-AM100/AM101,5),ROUND($H101/2-$H101/2*COS((2*ACOS(1-AM92/($H101/2))-AM100/AM101)/2),5))</f>
        <v>#DIV/0!</v>
      </c>
      <c r="AS92" t="s">
        <v>11</v>
      </c>
    </row>
    <row r="93" spans="1:45" ht="14.25" customHeight="1" x14ac:dyDescent="0.15">
      <c r="A93" s="50"/>
      <c r="B93" s="50"/>
      <c r="C93" s="6"/>
      <c r="D93" s="8"/>
      <c r="E93" s="12">
        <f>ROUND(D93/10000,3)</f>
        <v>0</v>
      </c>
      <c r="F93" s="4"/>
      <c r="G93" s="26" t="s">
        <v>17</v>
      </c>
      <c r="H93" s="30"/>
      <c r="I93" s="62"/>
      <c r="J93" s="59"/>
      <c r="K93" s="53"/>
      <c r="L93" s="62"/>
      <c r="M93" s="64"/>
      <c r="N93" s="58"/>
      <c r="O93" s="62"/>
      <c r="P93" s="64"/>
      <c r="Q93" s="53"/>
      <c r="R93" s="56"/>
      <c r="T93" s="42" t="s">
        <v>42</v>
      </c>
      <c r="U93" s="43" t="e">
        <f>IF($H93=$AS$2,ROUND($H98+2*(U92^2+$H100^2*U92^2)^0.5,5),ROUND($H101/2*2*ACOS(1-U92/($H101/2)),5))</f>
        <v>#DIV/0!</v>
      </c>
      <c r="V93" s="43" t="e">
        <f t="shared" ref="V93" si="1388">IF($H93=$AS$2,ROUND($H98+2*(V92^2+$H100^2*V92^2)^0.5,5),ROUND($H101/2*2*ACOS(1-V92/($H101/2)),5))</f>
        <v>#DIV/0!</v>
      </c>
      <c r="W93" s="43" t="e">
        <f t="shared" ref="W93" si="1389">IF($H93=$AS$2,ROUND($H98+2*(W92^2+$H100^2*W92^2)^0.5,5),ROUND($H101/2*2*ACOS(1-W92/($H101/2)),5))</f>
        <v>#DIV/0!</v>
      </c>
      <c r="X93" s="43" t="e">
        <f t="shared" ref="X93" si="1390">IF($H93=$AS$2,ROUND($H98+2*(X92^2+$H100^2*X92^2)^0.5,5),ROUND($H101/2*2*ACOS(1-X92/($H101/2)),5))</f>
        <v>#DIV/0!</v>
      </c>
      <c r="Y93" s="43" t="e">
        <f t="shared" ref="Y93" si="1391">IF($H93=$AS$2,ROUND($H98+2*(Y92^2+$H100^2*Y92^2)^0.5,5),ROUND($H101/2*2*ACOS(1-Y92/($H101/2)),5))</f>
        <v>#DIV/0!</v>
      </c>
      <c r="Z93" s="43" t="e">
        <f t="shared" ref="Z93" si="1392">IF($H93=$AS$2,ROUND($H98+2*(Z92^2+$H100^2*Z92^2)^0.5,5),ROUND($H101/2*2*ACOS(1-Z92/($H101/2)),5))</f>
        <v>#DIV/0!</v>
      </c>
      <c r="AA93" s="43" t="e">
        <f t="shared" ref="AA93" si="1393">IF($H93=$AS$2,ROUND($H98+2*(AA92^2+$H100^2*AA92^2)^0.5,5),ROUND($H101/2*2*ACOS(1-AA92/($H101/2)),5))</f>
        <v>#DIV/0!</v>
      </c>
      <c r="AB93" s="43" t="e">
        <f t="shared" ref="AB93" si="1394">IF($H93=$AS$2,ROUND($H98+2*(AB92^2+$H100^2*AB92^2)^0.5,5),ROUND($H101/2*2*ACOS(1-AB92/($H101/2)),5))</f>
        <v>#DIV/0!</v>
      </c>
      <c r="AC93" s="43" t="e">
        <f t="shared" ref="AC93" si="1395">IF($H93=$AS$2,ROUND($H98+2*(AC92^2+$H100^2*AC92^2)^0.5,5),ROUND($H101/2*2*ACOS(1-AC92/($H101/2)),5))</f>
        <v>#DIV/0!</v>
      </c>
      <c r="AD93" s="43" t="e">
        <f t="shared" ref="AD93" si="1396">IF($H93=$AS$2,ROUND($H98+2*(AD92^2+$H100^2*AD92^2)^0.5,5),ROUND($H101/2*2*ACOS(1-AD92/($H101/2)),5))</f>
        <v>#DIV/0!</v>
      </c>
      <c r="AE93" s="43" t="e">
        <f t="shared" ref="AE93" si="1397">IF($H93=$AS$2,ROUND($H98+2*(AE92^2+$H100^2*AE92^2)^0.5,5),ROUND($H101/2*2*ACOS(1-AE92/($H101/2)),5))</f>
        <v>#DIV/0!</v>
      </c>
      <c r="AF93" s="43" t="e">
        <f t="shared" ref="AF93" si="1398">IF($H93=$AS$2,ROUND($H98+2*(AF92^2+$H100^2*AF92^2)^0.5,5),ROUND($H101/2*2*ACOS(1-AF92/($H101/2)),5))</f>
        <v>#DIV/0!</v>
      </c>
      <c r="AG93" s="43" t="e">
        <f t="shared" ref="AG93" si="1399">IF($H93=$AS$2,ROUND($H98+2*(AG92^2+$H100^2*AG92^2)^0.5,5),ROUND($H101/2*2*ACOS(1-AG92/($H101/2)),5))</f>
        <v>#DIV/0!</v>
      </c>
      <c r="AH93" s="43" t="e">
        <f t="shared" ref="AH93" si="1400">IF($H93=$AS$2,ROUND($H98+2*(AH92^2+$H100^2*AH92^2)^0.5,5),ROUND($H101/2*2*ACOS(1-AH92/($H101/2)),5))</f>
        <v>#DIV/0!</v>
      </c>
      <c r="AI93" s="43" t="e">
        <f t="shared" ref="AI93" si="1401">IF($H93=$AS$2,ROUND($H98+2*(AI92^2+$H100^2*AI92^2)^0.5,5),ROUND($H101/2*2*ACOS(1-AI92/($H101/2)),5))</f>
        <v>#DIV/0!</v>
      </c>
      <c r="AJ93" s="43" t="e">
        <f t="shared" ref="AJ93" si="1402">IF($H93=$AS$2,ROUND($H98+2*(AJ92^2+$H100^2*AJ92^2)^0.5,5),ROUND($H101/2*2*ACOS(1-AJ92/($H101/2)),5))</f>
        <v>#DIV/0!</v>
      </c>
      <c r="AK93" s="43" t="e">
        <f t="shared" ref="AK93" si="1403">IF($H93=$AS$2,ROUND($H98+2*(AK92^2+$H100^2*AK92^2)^0.5,5),ROUND($H101/2*2*ACOS(1-AK92/($H101/2)),5))</f>
        <v>#DIV/0!</v>
      </c>
      <c r="AL93" s="43" t="e">
        <f t="shared" ref="AL93" si="1404">IF($H93=$AS$2,ROUND($H98+2*(AL92^2+$H100^2*AL92^2)^0.5,5),ROUND($H101/2*2*ACOS(1-AL92/($H101/2)),5))</f>
        <v>#DIV/0!</v>
      </c>
      <c r="AM93" s="43" t="e">
        <f t="shared" ref="AM93" si="1405">IF($H93=$AS$2,ROUND($H98+2*(AM92^2+$H100^2*AM92^2)^0.5,5),ROUND($H101/2*2*ACOS(1-AM92/($H101/2)),5))</f>
        <v>#DIV/0!</v>
      </c>
      <c r="AN93" s="43" t="e">
        <f t="shared" ref="AN93" si="1406">IF($H93=$AS$2,ROUND($H98+2*(AN92^2+$H100^2*AN92^2)^0.5,5),ROUND($H101/2*2*ACOS(1-AN92/($H101/2)),5))</f>
        <v>#DIV/0!</v>
      </c>
      <c r="AS93" t="s">
        <v>12</v>
      </c>
    </row>
    <row r="94" spans="1:45" ht="14.25" customHeight="1" x14ac:dyDescent="0.15">
      <c r="A94" s="50"/>
      <c r="B94" s="50"/>
      <c r="C94" s="6"/>
      <c r="D94" s="8"/>
      <c r="E94" s="12">
        <f>ROUND(D94/10000,3)</f>
        <v>0</v>
      </c>
      <c r="F94" s="4"/>
      <c r="G94" s="26" t="s">
        <v>18</v>
      </c>
      <c r="H94" s="31"/>
      <c r="I94" s="62" t="s">
        <v>24</v>
      </c>
      <c r="J94" s="59" t="e">
        <f>IF($H93=$AS$2,ROUND($H98+2*(J92^2+$H100^2*J92^2)^0.5,4),ROUND($H101/2*(2*ACOS(1-J92/($H101/2))),4))</f>
        <v>#DIV/0!</v>
      </c>
      <c r="K94" s="53"/>
      <c r="L94" s="62" t="s">
        <v>34</v>
      </c>
      <c r="M94" s="65" t="e">
        <f>IF($H93=$AS$2,ROUND($H98+2*(M92^2+$H100^2*M92^2)^0.5,5),ROUND($H101/2*(2*ACOS(1-M92/($H101/2))),5))</f>
        <v>#DIV/0!</v>
      </c>
      <c r="N94" s="58"/>
      <c r="O94" s="68" t="s">
        <v>27</v>
      </c>
      <c r="P94" s="70"/>
      <c r="Q94" s="53"/>
      <c r="R94" s="56"/>
      <c r="T94" s="42" t="s">
        <v>43</v>
      </c>
      <c r="U94" s="43" t="e">
        <f>IF($H93=$AS$2,ROUND(U92*($H98+$H100*U92),5),ROUND($H101^2/8*(2*ACOS(1-U92/($H101/2))-SIN(2*ACOS(1-U92/($H101/2)))),5))</f>
        <v>#DIV/0!</v>
      </c>
      <c r="V94" s="43" t="e">
        <f t="shared" ref="V94" si="1407">IF($H93=$AS$2,ROUND(V92*($H98+$H100*V92),5),ROUND($H101^2/8*(2*ACOS(1-V92/($H101/2))-SIN(2*ACOS(1-V92/($H101/2)))),5))</f>
        <v>#DIV/0!</v>
      </c>
      <c r="W94" s="43" t="e">
        <f t="shared" ref="W94" si="1408">IF($H93=$AS$2,ROUND(W92*($H98+$H100*W92),5),ROUND($H101^2/8*(2*ACOS(1-W92/($H101/2))-SIN(2*ACOS(1-W92/($H101/2)))),5))</f>
        <v>#DIV/0!</v>
      </c>
      <c r="X94" s="43" t="e">
        <f t="shared" ref="X94" si="1409">IF($H93=$AS$2,ROUND(X92*($H98+$H100*X92),5),ROUND($H101^2/8*(2*ACOS(1-X92/($H101/2))-SIN(2*ACOS(1-X92/($H101/2)))),5))</f>
        <v>#DIV/0!</v>
      </c>
      <c r="Y94" s="43" t="e">
        <f t="shared" ref="Y94" si="1410">IF($H93=$AS$2,ROUND(Y92*($H98+$H100*Y92),5),ROUND($H101^2/8*(2*ACOS(1-Y92/($H101/2))-SIN(2*ACOS(1-Y92/($H101/2)))),5))</f>
        <v>#DIV/0!</v>
      </c>
      <c r="Z94" s="43" t="e">
        <f t="shared" ref="Z94" si="1411">IF($H93=$AS$2,ROUND(Z92*($H98+$H100*Z92),5),ROUND($H101^2/8*(2*ACOS(1-Z92/($H101/2))-SIN(2*ACOS(1-Z92/($H101/2)))),5))</f>
        <v>#DIV/0!</v>
      </c>
      <c r="AA94" s="43" t="e">
        <f t="shared" ref="AA94" si="1412">IF($H93=$AS$2,ROUND(AA92*($H98+$H100*AA92),5),ROUND($H101^2/8*(2*ACOS(1-AA92/($H101/2))-SIN(2*ACOS(1-AA92/($H101/2)))),5))</f>
        <v>#DIV/0!</v>
      </c>
      <c r="AB94" s="43" t="e">
        <f t="shared" ref="AB94" si="1413">IF($H93=$AS$2,ROUND(AB92*($H98+$H100*AB92),5),ROUND($H101^2/8*(2*ACOS(1-AB92/($H101/2))-SIN(2*ACOS(1-AB92/($H101/2)))),5))</f>
        <v>#DIV/0!</v>
      </c>
      <c r="AC94" s="43" t="e">
        <f t="shared" ref="AC94" si="1414">IF($H93=$AS$2,ROUND(AC92*($H98+$H100*AC92),5),ROUND($H101^2/8*(2*ACOS(1-AC92/($H101/2))-SIN(2*ACOS(1-AC92/($H101/2)))),5))</f>
        <v>#DIV/0!</v>
      </c>
      <c r="AD94" s="43" t="e">
        <f t="shared" ref="AD94" si="1415">IF($H93=$AS$2,ROUND(AD92*($H98+$H100*AD92),5),ROUND($H101^2/8*(2*ACOS(1-AD92/($H101/2))-SIN(2*ACOS(1-AD92/($H101/2)))),5))</f>
        <v>#DIV/0!</v>
      </c>
      <c r="AE94" s="43" t="e">
        <f t="shared" ref="AE94" si="1416">IF($H93=$AS$2,ROUND(AE92*($H98+$H100*AE92),5),ROUND($H101^2/8*(2*ACOS(1-AE92/($H101/2))-SIN(2*ACOS(1-AE92/($H101/2)))),5))</f>
        <v>#DIV/0!</v>
      </c>
      <c r="AF94" s="43" t="e">
        <f t="shared" ref="AF94" si="1417">IF($H93=$AS$2,ROUND(AF92*($H98+$H100*AF92),5),ROUND($H101^2/8*(2*ACOS(1-AF92/($H101/2))-SIN(2*ACOS(1-AF92/($H101/2)))),5))</f>
        <v>#DIV/0!</v>
      </c>
      <c r="AG94" s="43" t="e">
        <f t="shared" ref="AG94" si="1418">IF($H93=$AS$2,ROUND(AG92*($H98+$H100*AG92),5),ROUND($H101^2/8*(2*ACOS(1-AG92/($H101/2))-SIN(2*ACOS(1-AG92/($H101/2)))),5))</f>
        <v>#DIV/0!</v>
      </c>
      <c r="AH94" s="43" t="e">
        <f t="shared" ref="AH94" si="1419">IF($H93=$AS$2,ROUND(AH92*($H98+$H100*AH92),5),ROUND($H101^2/8*(2*ACOS(1-AH92/($H101/2))-SIN(2*ACOS(1-AH92/($H101/2)))),5))</f>
        <v>#DIV/0!</v>
      </c>
      <c r="AI94" s="43" t="e">
        <f t="shared" ref="AI94" si="1420">IF($H93=$AS$2,ROUND(AI92*($H98+$H100*AI92),5),ROUND($H101^2/8*(2*ACOS(1-AI92/($H101/2))-SIN(2*ACOS(1-AI92/($H101/2)))),5))</f>
        <v>#DIV/0!</v>
      </c>
      <c r="AJ94" s="43" t="e">
        <f t="shared" ref="AJ94" si="1421">IF($H93=$AS$2,ROUND(AJ92*($H98+$H100*AJ92),5),ROUND($H101^2/8*(2*ACOS(1-AJ92/($H101/2))-SIN(2*ACOS(1-AJ92/($H101/2)))),5))</f>
        <v>#DIV/0!</v>
      </c>
      <c r="AK94" s="43" t="e">
        <f t="shared" ref="AK94" si="1422">IF($H93=$AS$2,ROUND(AK92*($H98+$H100*AK92),5),ROUND($H101^2/8*(2*ACOS(1-AK92/($H101/2))-SIN(2*ACOS(1-AK92/($H101/2)))),5))</f>
        <v>#DIV/0!</v>
      </c>
      <c r="AL94" s="43" t="e">
        <f t="shared" ref="AL94" si="1423">IF($H93=$AS$2,ROUND(AL92*($H98+$H100*AL92),5),ROUND($H101^2/8*(2*ACOS(1-AL92/($H101/2))-SIN(2*ACOS(1-AL92/($H101/2)))),5))</f>
        <v>#DIV/0!</v>
      </c>
      <c r="AM94" s="43" t="e">
        <f t="shared" ref="AM94" si="1424">IF($H93=$AS$2,ROUND(AM92*($H98+$H100*AM92),5),ROUND($H101^2/8*(2*ACOS(1-AM92/($H101/2))-SIN(2*ACOS(1-AM92/($H101/2)))),5))</f>
        <v>#DIV/0!</v>
      </c>
      <c r="AN94" s="43" t="e">
        <f t="shared" ref="AN94" si="1425">IF($H93=$AS$2,ROUND(AN92*($H98+$H100*AN92),5),ROUND($H101^2/8*(2*ACOS(1-AN92/($H101/2))-SIN(2*ACOS(1-AN92/($H101/2)))),5))</f>
        <v>#DIV/0!</v>
      </c>
    </row>
    <row r="95" spans="1:45" ht="14.25" customHeight="1" x14ac:dyDescent="0.15">
      <c r="A95" s="50"/>
      <c r="B95" s="50"/>
      <c r="C95" s="6"/>
      <c r="D95" s="8"/>
      <c r="E95" s="12">
        <f>ROUND(D95/10000,3)</f>
        <v>0</v>
      </c>
      <c r="F95" s="4"/>
      <c r="G95" s="26" t="s">
        <v>19</v>
      </c>
      <c r="H95" s="48"/>
      <c r="I95" s="62"/>
      <c r="J95" s="59"/>
      <c r="K95" s="53"/>
      <c r="L95" s="62"/>
      <c r="M95" s="66"/>
      <c r="N95" s="58"/>
      <c r="O95" s="69"/>
      <c r="P95" s="70"/>
      <c r="Q95" s="53"/>
      <c r="R95" s="56"/>
      <c r="T95" s="42" t="s">
        <v>44</v>
      </c>
      <c r="U95" s="43" t="e">
        <f>ROUND(U94/U93,5)</f>
        <v>#DIV/0!</v>
      </c>
      <c r="V95" s="43" t="e">
        <f t="shared" ref="V95" si="1426">ROUND(V94/V93,5)</f>
        <v>#DIV/0!</v>
      </c>
      <c r="W95" s="43" t="e">
        <f t="shared" ref="W95" si="1427">ROUND(W94/W93,5)</f>
        <v>#DIV/0!</v>
      </c>
      <c r="X95" s="43" t="e">
        <f t="shared" ref="X95" si="1428">ROUND(X94/X93,5)</f>
        <v>#DIV/0!</v>
      </c>
      <c r="Y95" s="43" t="e">
        <f t="shared" ref="Y95" si="1429">ROUND(Y94/Y93,5)</f>
        <v>#DIV/0!</v>
      </c>
      <c r="Z95" s="43" t="e">
        <f t="shared" ref="Z95" si="1430">ROUND(Z94/Z93,5)</f>
        <v>#DIV/0!</v>
      </c>
      <c r="AA95" s="43" t="e">
        <f t="shared" ref="AA95" si="1431">ROUND(AA94/AA93,5)</f>
        <v>#DIV/0!</v>
      </c>
      <c r="AB95" s="43" t="e">
        <f t="shared" ref="AB95" si="1432">ROUND(AB94/AB93,5)</f>
        <v>#DIV/0!</v>
      </c>
      <c r="AC95" s="43" t="e">
        <f t="shared" ref="AC95" si="1433">ROUND(AC94/AC93,5)</f>
        <v>#DIV/0!</v>
      </c>
      <c r="AD95" s="43" t="e">
        <f t="shared" ref="AD95" si="1434">ROUND(AD94/AD93,5)</f>
        <v>#DIV/0!</v>
      </c>
      <c r="AE95" s="43" t="e">
        <f t="shared" ref="AE95" si="1435">ROUND(AE94/AE93,5)</f>
        <v>#DIV/0!</v>
      </c>
      <c r="AF95" s="43" t="e">
        <f t="shared" ref="AF95" si="1436">ROUND(AF94/AF93,5)</f>
        <v>#DIV/0!</v>
      </c>
      <c r="AG95" s="43" t="e">
        <f t="shared" ref="AG95" si="1437">ROUND(AG94/AG93,5)</f>
        <v>#DIV/0!</v>
      </c>
      <c r="AH95" s="43" t="e">
        <f t="shared" ref="AH95" si="1438">ROUND(AH94/AH93,5)</f>
        <v>#DIV/0!</v>
      </c>
      <c r="AI95" s="43" t="e">
        <f t="shared" ref="AI95" si="1439">ROUND(AI94/AI93,5)</f>
        <v>#DIV/0!</v>
      </c>
      <c r="AJ95" s="43" t="e">
        <f t="shared" ref="AJ95" si="1440">ROUND(AJ94/AJ93,5)</f>
        <v>#DIV/0!</v>
      </c>
      <c r="AK95" s="43" t="e">
        <f t="shared" ref="AK95" si="1441">ROUND(AK94/AK93,5)</f>
        <v>#DIV/0!</v>
      </c>
      <c r="AL95" s="43" t="e">
        <f t="shared" ref="AL95" si="1442">ROUND(AL94/AL93,5)</f>
        <v>#DIV/0!</v>
      </c>
      <c r="AM95" s="43" t="e">
        <f t="shared" ref="AM95" si="1443">ROUND(AM94/AM93,5)</f>
        <v>#DIV/0!</v>
      </c>
      <c r="AN95" s="43" t="e">
        <f t="shared" ref="AN95" si="1444">ROUND(AN94/AN93,5)</f>
        <v>#DIV/0!</v>
      </c>
    </row>
    <row r="96" spans="1:45" ht="14.25" customHeight="1" x14ac:dyDescent="0.15">
      <c r="A96" s="50"/>
      <c r="B96" s="50"/>
      <c r="C96" s="15" t="s">
        <v>6</v>
      </c>
      <c r="D96" s="16">
        <f>SUM(D92:D95)</f>
        <v>0</v>
      </c>
      <c r="E96" s="13">
        <f>SUM(E92:E95)</f>
        <v>0</v>
      </c>
      <c r="F96" s="17">
        <f>IF(E96=0,0,ROUND(F92*E92/E96+F93*E93/E96+F94*E94/E96+F95*E95/E96,2))</f>
        <v>0</v>
      </c>
      <c r="G96" s="38" t="s">
        <v>20</v>
      </c>
      <c r="H96" s="32"/>
      <c r="I96" s="62" t="s">
        <v>32</v>
      </c>
      <c r="J96" s="59" t="e">
        <f>IF($H93=$AS$2,ROUND(J92*($H98+$H100*J92),4),ROUND($H101^2/8*((2*ACOS(1-J92/($H101/2)))-SIN((2*ACOS(1-J92/($H101/2))))),4))</f>
        <v>#DIV/0!</v>
      </c>
      <c r="K96" s="53"/>
      <c r="L96" s="62" t="s">
        <v>33</v>
      </c>
      <c r="M96" s="64" t="e">
        <f>IF($H93=$AS$2,ROUND(M92*($H98+$H100*M92),5),ROUND($H101^2/8*(2*ACOS(1-M92/($H101/2))-SIN(2*ACOS(1-M92/($H101/2)))),5))</f>
        <v>#DIV/0!</v>
      </c>
      <c r="N96" s="58"/>
      <c r="O96" s="62" t="s">
        <v>28</v>
      </c>
      <c r="P96" s="59" t="e">
        <f>ROUND($H94/M100/60,4)</f>
        <v>#DIV/0!</v>
      </c>
      <c r="Q96" s="53"/>
      <c r="R96" s="56"/>
      <c r="T96" s="42" t="s">
        <v>45</v>
      </c>
      <c r="U96" s="43" t="e">
        <f>ROUND((U95^(2/3)*$H95^0.5)/$H96,5)</f>
        <v>#DIV/0!</v>
      </c>
      <c r="V96" s="43" t="e">
        <f>ROUND((V95^(2/3)*$H95^0.5)/$H96,5)</f>
        <v>#DIV/0!</v>
      </c>
      <c r="W96" s="43" t="e">
        <f t="shared" ref="W96" si="1445">ROUND((W95^(2/3)*$H95^0.5)/$H96,5)</f>
        <v>#DIV/0!</v>
      </c>
      <c r="X96" s="43" t="e">
        <f t="shared" ref="X96" si="1446">ROUND((X95^(2/3)*$H95^0.5)/$H96,5)</f>
        <v>#DIV/0!</v>
      </c>
      <c r="Y96" s="43" t="e">
        <f t="shared" ref="Y96" si="1447">ROUND((Y95^(2/3)*$H95^0.5)/$H96,5)</f>
        <v>#DIV/0!</v>
      </c>
      <c r="Z96" s="43" t="e">
        <f t="shared" ref="Z96" si="1448">ROUND((Z95^(2/3)*$H95^0.5)/$H96,5)</f>
        <v>#DIV/0!</v>
      </c>
      <c r="AA96" s="43" t="e">
        <f t="shared" ref="AA96" si="1449">ROUND((AA95^(2/3)*$H95^0.5)/$H96,5)</f>
        <v>#DIV/0!</v>
      </c>
      <c r="AB96" s="43" t="e">
        <f t="shared" ref="AB96" si="1450">ROUND((AB95^(2/3)*$H95^0.5)/$H96,5)</f>
        <v>#DIV/0!</v>
      </c>
      <c r="AC96" s="43" t="e">
        <f t="shared" ref="AC96" si="1451">ROUND((AC95^(2/3)*$H95^0.5)/$H96,5)</f>
        <v>#DIV/0!</v>
      </c>
      <c r="AD96" s="43" t="e">
        <f t="shared" ref="AD96" si="1452">ROUND((AD95^(2/3)*$H95^0.5)/$H96,5)</f>
        <v>#DIV/0!</v>
      </c>
      <c r="AE96" s="43" t="e">
        <f t="shared" ref="AE96" si="1453">ROUND((AE95^(2/3)*$H95^0.5)/$H96,5)</f>
        <v>#DIV/0!</v>
      </c>
      <c r="AF96" s="43" t="e">
        <f t="shared" ref="AF96" si="1454">ROUND((AF95^(2/3)*$H95^0.5)/$H96,5)</f>
        <v>#DIV/0!</v>
      </c>
      <c r="AG96" s="43" t="e">
        <f t="shared" ref="AG96" si="1455">ROUND((AG95^(2/3)*$H95^0.5)/$H96,5)</f>
        <v>#DIV/0!</v>
      </c>
      <c r="AH96" s="43" t="e">
        <f t="shared" ref="AH96" si="1456">ROUND((AH95^(2/3)*$H95^0.5)/$H96,5)</f>
        <v>#DIV/0!</v>
      </c>
      <c r="AI96" s="43" t="e">
        <f t="shared" ref="AI96" si="1457">ROUND((AI95^(2/3)*$H95^0.5)/$H96,5)</f>
        <v>#DIV/0!</v>
      </c>
      <c r="AJ96" s="43" t="e">
        <f t="shared" ref="AJ96" si="1458">ROUND((AJ95^(2/3)*$H95^0.5)/$H96,5)</f>
        <v>#DIV/0!</v>
      </c>
      <c r="AK96" s="43" t="e">
        <f t="shared" ref="AK96" si="1459">ROUND((AK95^(2/3)*$H95^0.5)/$H96,5)</f>
        <v>#DIV/0!</v>
      </c>
      <c r="AL96" s="43" t="e">
        <f t="shared" ref="AL96" si="1460">ROUND((AL95^(2/3)*$H95^0.5)/$H96,5)</f>
        <v>#DIV/0!</v>
      </c>
      <c r="AM96" s="43" t="e">
        <f t="shared" ref="AM96" si="1461">ROUND((AM95^(2/3)*$H95^0.5)/$H96,5)</f>
        <v>#DIV/0!</v>
      </c>
      <c r="AN96" s="43" t="e">
        <f t="shared" ref="AN96" si="1462">ROUND((AN95^(2/3)*$H95^0.5)/$H96,5)</f>
        <v>#DIV/0!</v>
      </c>
    </row>
    <row r="97" spans="1:45" ht="14.25" customHeight="1" x14ac:dyDescent="0.15">
      <c r="A97" s="50"/>
      <c r="B97" s="50"/>
      <c r="C97" s="5"/>
      <c r="D97" s="7"/>
      <c r="E97" s="11">
        <f>ROUND(D97/10000,3)</f>
        <v>0</v>
      </c>
      <c r="F97" s="3"/>
      <c r="G97" s="26" t="s">
        <v>97</v>
      </c>
      <c r="H97" s="31"/>
      <c r="I97" s="62"/>
      <c r="J97" s="59"/>
      <c r="K97" s="53"/>
      <c r="L97" s="62"/>
      <c r="M97" s="64"/>
      <c r="N97" s="58"/>
      <c r="O97" s="62"/>
      <c r="P97" s="59"/>
      <c r="Q97" s="53"/>
      <c r="R97" s="56"/>
      <c r="T97" s="44" t="s">
        <v>46</v>
      </c>
      <c r="U97" s="45" t="e">
        <f>ROUND(U94*U96,4)</f>
        <v>#DIV/0!</v>
      </c>
      <c r="V97" s="45" t="e">
        <f t="shared" ref="V97" si="1463">ROUND(V94*V96,4)</f>
        <v>#DIV/0!</v>
      </c>
      <c r="W97" s="45" t="e">
        <f t="shared" ref="W97" si="1464">ROUND(W94*W96,4)</f>
        <v>#DIV/0!</v>
      </c>
      <c r="X97" s="45" t="e">
        <f t="shared" ref="X97" si="1465">ROUND(X94*X96,4)</f>
        <v>#DIV/0!</v>
      </c>
      <c r="Y97" s="45" t="e">
        <f t="shared" ref="Y97" si="1466">ROUND(Y94*Y96,4)</f>
        <v>#DIV/0!</v>
      </c>
      <c r="Z97" s="45" t="e">
        <f t="shared" ref="Z97" si="1467">ROUND(Z94*Z96,4)</f>
        <v>#DIV/0!</v>
      </c>
      <c r="AA97" s="45" t="e">
        <f t="shared" ref="AA97" si="1468">ROUND(AA94*AA96,4)</f>
        <v>#DIV/0!</v>
      </c>
      <c r="AB97" s="45" t="e">
        <f t="shared" ref="AB97" si="1469">ROUND(AB94*AB96,4)</f>
        <v>#DIV/0!</v>
      </c>
      <c r="AC97" s="45" t="e">
        <f t="shared" ref="AC97" si="1470">ROUND(AC94*AC96,4)</f>
        <v>#DIV/0!</v>
      </c>
      <c r="AD97" s="45" t="e">
        <f t="shared" ref="AD97" si="1471">ROUND(AD94*AD96,4)</f>
        <v>#DIV/0!</v>
      </c>
      <c r="AE97" s="45" t="e">
        <f t="shared" ref="AE97" si="1472">ROUND(AE94*AE96,4)</f>
        <v>#DIV/0!</v>
      </c>
      <c r="AF97" s="45" t="e">
        <f t="shared" ref="AF97" si="1473">ROUND(AF94*AF96,4)</f>
        <v>#DIV/0!</v>
      </c>
      <c r="AG97" s="45" t="e">
        <f t="shared" ref="AG97" si="1474">ROUND(AG94*AG96,4)</f>
        <v>#DIV/0!</v>
      </c>
      <c r="AH97" s="45" t="e">
        <f t="shared" ref="AH97" si="1475">ROUND(AH94*AH96,4)</f>
        <v>#DIV/0!</v>
      </c>
      <c r="AI97" s="45" t="e">
        <f t="shared" ref="AI97" si="1476">ROUND(AI94*AI96,4)</f>
        <v>#DIV/0!</v>
      </c>
      <c r="AJ97" s="45" t="e">
        <f t="shared" ref="AJ97" si="1477">ROUND(AJ94*AJ96,4)</f>
        <v>#DIV/0!</v>
      </c>
      <c r="AK97" s="45" t="e">
        <f t="shared" ref="AK97" si="1478">ROUND(AK94*AK96,4)</f>
        <v>#DIV/0!</v>
      </c>
      <c r="AL97" s="45" t="e">
        <f t="shared" ref="AL97" si="1479">ROUND(AL94*AL96,4)</f>
        <v>#DIV/0!</v>
      </c>
      <c r="AM97" s="45" t="e">
        <f t="shared" ref="AM97" si="1480">ROUND(AM94*AM96,4)</f>
        <v>#DIV/0!</v>
      </c>
      <c r="AN97" s="45" t="e">
        <f t="shared" ref="AN97" si="1481">ROUND(AN94*AN96,4)</f>
        <v>#DIV/0!</v>
      </c>
    </row>
    <row r="98" spans="1:45" ht="14.25" customHeight="1" x14ac:dyDescent="0.15">
      <c r="A98" s="50"/>
      <c r="B98" s="50"/>
      <c r="C98" s="6"/>
      <c r="D98" s="8"/>
      <c r="E98" s="12">
        <f>ROUND(D98/10000,3)</f>
        <v>0</v>
      </c>
      <c r="F98" s="4"/>
      <c r="G98" s="26" t="s">
        <v>98</v>
      </c>
      <c r="H98" s="31"/>
      <c r="I98" s="62" t="s">
        <v>25</v>
      </c>
      <c r="J98" s="59" t="e">
        <f>ROUND(J96/J94,4)</f>
        <v>#DIV/0!</v>
      </c>
      <c r="K98" s="53"/>
      <c r="L98" s="62" t="s">
        <v>35</v>
      </c>
      <c r="M98" s="64" t="e">
        <f>ROUND(M96/M94,5)</f>
        <v>#DIV/0!</v>
      </c>
      <c r="N98" s="58"/>
      <c r="O98" s="62" t="s">
        <v>29</v>
      </c>
      <c r="P98" s="59" t="e">
        <f>SUM(P94:P97)</f>
        <v>#DIV/0!</v>
      </c>
      <c r="Q98" s="53"/>
      <c r="R98" s="56"/>
      <c r="T98" s="42" t="s">
        <v>47</v>
      </c>
      <c r="U98" s="43" t="e">
        <f>ROUND($H94/U96/60,4)</f>
        <v>#DIV/0!</v>
      </c>
      <c r="V98" s="43" t="e">
        <f t="shared" ref="V98:AN98" si="1482">ROUND($H94/V96/60,4)</f>
        <v>#DIV/0!</v>
      </c>
      <c r="W98" s="43" t="e">
        <f t="shared" si="1482"/>
        <v>#DIV/0!</v>
      </c>
      <c r="X98" s="43" t="e">
        <f t="shared" si="1482"/>
        <v>#DIV/0!</v>
      </c>
      <c r="Y98" s="43" t="e">
        <f t="shared" si="1482"/>
        <v>#DIV/0!</v>
      </c>
      <c r="Z98" s="43" t="e">
        <f t="shared" si="1482"/>
        <v>#DIV/0!</v>
      </c>
      <c r="AA98" s="43" t="e">
        <f t="shared" si="1482"/>
        <v>#DIV/0!</v>
      </c>
      <c r="AB98" s="43" t="e">
        <f t="shared" si="1482"/>
        <v>#DIV/0!</v>
      </c>
      <c r="AC98" s="43" t="e">
        <f t="shared" si="1482"/>
        <v>#DIV/0!</v>
      </c>
      <c r="AD98" s="43" t="e">
        <f t="shared" si="1482"/>
        <v>#DIV/0!</v>
      </c>
      <c r="AE98" s="43" t="e">
        <f t="shared" si="1482"/>
        <v>#DIV/0!</v>
      </c>
      <c r="AF98" s="43" t="e">
        <f t="shared" si="1482"/>
        <v>#DIV/0!</v>
      </c>
      <c r="AG98" s="43" t="e">
        <f t="shared" si="1482"/>
        <v>#DIV/0!</v>
      </c>
      <c r="AH98" s="43" t="e">
        <f t="shared" si="1482"/>
        <v>#DIV/0!</v>
      </c>
      <c r="AI98" s="43" t="e">
        <f t="shared" si="1482"/>
        <v>#DIV/0!</v>
      </c>
      <c r="AJ98" s="43" t="e">
        <f t="shared" si="1482"/>
        <v>#DIV/0!</v>
      </c>
      <c r="AK98" s="43" t="e">
        <f t="shared" si="1482"/>
        <v>#DIV/0!</v>
      </c>
      <c r="AL98" s="43" t="e">
        <f t="shared" si="1482"/>
        <v>#DIV/0!</v>
      </c>
      <c r="AM98" s="43" t="e">
        <f t="shared" si="1482"/>
        <v>#DIV/0!</v>
      </c>
      <c r="AN98" s="43" t="e">
        <f t="shared" si="1482"/>
        <v>#DIV/0!</v>
      </c>
    </row>
    <row r="99" spans="1:45" ht="14.25" customHeight="1" x14ac:dyDescent="0.15">
      <c r="A99" s="50"/>
      <c r="B99" s="50"/>
      <c r="C99" s="6"/>
      <c r="D99" s="8"/>
      <c r="E99" s="12">
        <f>ROUND(D99/10000,3)</f>
        <v>0</v>
      </c>
      <c r="F99" s="4"/>
      <c r="G99" s="26" t="s">
        <v>21</v>
      </c>
      <c r="H99" s="31"/>
      <c r="I99" s="62"/>
      <c r="J99" s="59"/>
      <c r="K99" s="53"/>
      <c r="L99" s="62"/>
      <c r="M99" s="64"/>
      <c r="N99" s="58"/>
      <c r="O99" s="62"/>
      <c r="P99" s="59"/>
      <c r="Q99" s="53"/>
      <c r="R99" s="56"/>
      <c r="T99" s="44" t="s">
        <v>48</v>
      </c>
      <c r="U99" s="45" t="e">
        <f>ROUND($F101*3500/($P94+U98+25)*$E101/360,4)</f>
        <v>#DIV/0!</v>
      </c>
      <c r="V99" s="45" t="e">
        <f t="shared" ref="V99" si="1483">ROUND($F101*3500/($P94+V98+25)*$E101/360,4)</f>
        <v>#DIV/0!</v>
      </c>
      <c r="W99" s="45" t="e">
        <f t="shared" ref="W99" si="1484">ROUND($F101*3500/($P94+W98+25)*$E101/360,4)</f>
        <v>#DIV/0!</v>
      </c>
      <c r="X99" s="45" t="e">
        <f t="shared" ref="X99" si="1485">ROUND($F101*3500/($P94+X98+25)*$E101/360,4)</f>
        <v>#DIV/0!</v>
      </c>
      <c r="Y99" s="45" t="e">
        <f t="shared" ref="Y99" si="1486">ROUND($F101*3500/($P94+Y98+25)*$E101/360,4)</f>
        <v>#DIV/0!</v>
      </c>
      <c r="Z99" s="45" t="e">
        <f t="shared" ref="Z99" si="1487">ROUND($F101*3500/($P94+Z98+25)*$E101/360,4)</f>
        <v>#DIV/0!</v>
      </c>
      <c r="AA99" s="45" t="e">
        <f t="shared" ref="AA99" si="1488">ROUND($F101*3500/($P94+AA98+25)*$E101/360,4)</f>
        <v>#DIV/0!</v>
      </c>
      <c r="AB99" s="45" t="e">
        <f t="shared" ref="AB99" si="1489">ROUND($F101*3500/($P94+AB98+25)*$E101/360,4)</f>
        <v>#DIV/0!</v>
      </c>
      <c r="AC99" s="45" t="e">
        <f t="shared" ref="AC99" si="1490">ROUND($F101*3500/($P94+AC98+25)*$E101/360,4)</f>
        <v>#DIV/0!</v>
      </c>
      <c r="AD99" s="45" t="e">
        <f t="shared" ref="AD99" si="1491">ROUND($F101*3500/($P94+AD98+25)*$E101/360,4)</f>
        <v>#DIV/0!</v>
      </c>
      <c r="AE99" s="45" t="e">
        <f t="shared" ref="AE99" si="1492">ROUND($F101*3500/($P94+AE98+25)*$E101/360,4)</f>
        <v>#DIV/0!</v>
      </c>
      <c r="AF99" s="45" t="e">
        <f t="shared" ref="AF99" si="1493">ROUND($F101*3500/($P94+AF98+25)*$E101/360,4)</f>
        <v>#DIV/0!</v>
      </c>
      <c r="AG99" s="45" t="e">
        <f t="shared" ref="AG99" si="1494">ROUND($F101*3500/($P94+AG98+25)*$E101/360,4)</f>
        <v>#DIV/0!</v>
      </c>
      <c r="AH99" s="45" t="e">
        <f t="shared" ref="AH99" si="1495">ROUND($F101*3500/($P94+AH98+25)*$E101/360,4)</f>
        <v>#DIV/0!</v>
      </c>
      <c r="AI99" s="45" t="e">
        <f t="shared" ref="AI99" si="1496">ROUND($F101*3500/($P94+AI98+25)*$E101/360,4)</f>
        <v>#DIV/0!</v>
      </c>
      <c r="AJ99" s="45" t="e">
        <f t="shared" ref="AJ99" si="1497">ROUND($F101*3500/($P94+AJ98+25)*$E101/360,4)</f>
        <v>#DIV/0!</v>
      </c>
      <c r="AK99" s="45" t="e">
        <f t="shared" ref="AK99" si="1498">ROUND($F101*3500/($P94+AK98+25)*$E101/360,4)</f>
        <v>#DIV/0!</v>
      </c>
      <c r="AL99" s="45" t="e">
        <f t="shared" ref="AL99" si="1499">ROUND($F101*3500/($P94+AL98+25)*$E101/360,4)</f>
        <v>#DIV/0!</v>
      </c>
      <c r="AM99" s="45" t="e">
        <f t="shared" ref="AM99" si="1500">ROUND($F101*3500/($P94+AM98+25)*$E101/360,4)</f>
        <v>#DIV/0!</v>
      </c>
      <c r="AN99" s="45" t="e">
        <f t="shared" ref="AN99" si="1501">ROUND($F101*3500/($P94+AN98+25)*$E101/360,4)</f>
        <v>#DIV/0!</v>
      </c>
    </row>
    <row r="100" spans="1:45" ht="14.25" customHeight="1" x14ac:dyDescent="0.15">
      <c r="A100" s="50"/>
      <c r="B100" s="50"/>
      <c r="C100" s="15" t="s">
        <v>7</v>
      </c>
      <c r="D100" s="16">
        <f>SUM(D97:D99)</f>
        <v>0</v>
      </c>
      <c r="E100" s="13">
        <f>SUM(E97:E99)</f>
        <v>0</v>
      </c>
      <c r="F100" s="17">
        <f>IF(E100=0,0,ROUND(F97*E97/E100+F98*E98/E100+F99*E99/E100,2))</f>
        <v>0</v>
      </c>
      <c r="G100" s="34" t="s">
        <v>40</v>
      </c>
      <c r="H100" s="35" t="str">
        <f>IF(H93=AS$2,ROUND((H97-H98)/(2*H99),4),"")</f>
        <v/>
      </c>
      <c r="I100" s="62" t="s">
        <v>26</v>
      </c>
      <c r="J100" s="59" t="e">
        <f>ROUND((J98^(2/3)*$H95^0.5)/$H96,4)</f>
        <v>#DIV/0!</v>
      </c>
      <c r="K100" s="53"/>
      <c r="L100" s="62" t="s">
        <v>36</v>
      </c>
      <c r="M100" s="64" t="e">
        <f>ROUND((M98^(2/3)*$H95^0.5)/$H96,5)</f>
        <v>#DIV/0!</v>
      </c>
      <c r="N100" s="58"/>
      <c r="O100" s="62" t="s">
        <v>30</v>
      </c>
      <c r="P100" s="59" t="e">
        <f>ROUND(3500/(P98+25),4)</f>
        <v>#DIV/0!</v>
      </c>
      <c r="Q100" s="53"/>
      <c r="R100" s="56"/>
      <c r="T100" s="42" t="s">
        <v>49</v>
      </c>
      <c r="U100" s="43" t="e">
        <f>IF($H93=$AS$2,$H95^0.5/$H96*(U92*($H98+$H100*U92))^(5/3)-U99*($H98+2*(U92^2+$H100^2*U92^2)^0.5)^(2/3),$H95^0.5/$H96*($H101^2/8*(2*ACOS(1-U92/($H101/2))-SIN(2*ACOS(1-U92/($H101/2)))))^(5/3)-U99*($H101/2*2*ACOS(1-U92/($H101/2)))^(2/3))</f>
        <v>#DIV/0!</v>
      </c>
      <c r="V100" s="43" t="e">
        <f t="shared" ref="V100" si="1502">IF($H93=$AS$2,$H95^0.5/$H96*(V92*($H98+$H100*V92))^(5/3)-V99*($H98+2*(V92^2+$H100^2*V92^2)^0.5)^(2/3),$H95^0.5/$H96*($H101^2/8*(2*ACOS(1-V92/($H101/2))-SIN(2*ACOS(1-V92/($H101/2)))))^(5/3)-V99*($H101/2*2*ACOS(1-V92/($H101/2)))^(2/3))</f>
        <v>#DIV/0!</v>
      </c>
      <c r="W100" s="43" t="e">
        <f t="shared" ref="W100" si="1503">IF($H93=$AS$2,$H95^0.5/$H96*(W92*($H98+$H100*W92))^(5/3)-W99*($H98+2*(W92^2+$H100^2*W92^2)^0.5)^(2/3),$H95^0.5/$H96*($H101^2/8*(2*ACOS(1-W92/($H101/2))-SIN(2*ACOS(1-W92/($H101/2)))))^(5/3)-W99*($H101/2*2*ACOS(1-W92/($H101/2)))^(2/3))</f>
        <v>#DIV/0!</v>
      </c>
      <c r="X100" s="43" t="e">
        <f t="shared" ref="X100" si="1504">IF($H93=$AS$2,$H95^0.5/$H96*(X92*($H98+$H100*X92))^(5/3)-X99*($H98+2*(X92^2+$H100^2*X92^2)^0.5)^(2/3),$H95^0.5/$H96*($H101^2/8*(2*ACOS(1-X92/($H101/2))-SIN(2*ACOS(1-X92/($H101/2)))))^(5/3)-X99*($H101/2*2*ACOS(1-X92/($H101/2)))^(2/3))</f>
        <v>#DIV/0!</v>
      </c>
      <c r="Y100" s="43" t="e">
        <f t="shared" ref="Y100" si="1505">IF($H93=$AS$2,$H95^0.5/$H96*(Y92*($H98+$H100*Y92))^(5/3)-Y99*($H98+2*(Y92^2+$H100^2*Y92^2)^0.5)^(2/3),$H95^0.5/$H96*($H101^2/8*(2*ACOS(1-Y92/($H101/2))-SIN(2*ACOS(1-Y92/($H101/2)))))^(5/3)-Y99*($H101/2*2*ACOS(1-Y92/($H101/2)))^(2/3))</f>
        <v>#DIV/0!</v>
      </c>
      <c r="Z100" s="43" t="e">
        <f t="shared" ref="Z100" si="1506">IF($H93=$AS$2,$H95^0.5/$H96*(Z92*($H98+$H100*Z92))^(5/3)-Z99*($H98+2*(Z92^2+$H100^2*Z92^2)^0.5)^(2/3),$H95^0.5/$H96*($H101^2/8*(2*ACOS(1-Z92/($H101/2))-SIN(2*ACOS(1-Z92/($H101/2)))))^(5/3)-Z99*($H101/2*2*ACOS(1-Z92/($H101/2)))^(2/3))</f>
        <v>#DIV/0!</v>
      </c>
      <c r="AA100" s="43" t="e">
        <f t="shared" ref="AA100" si="1507">IF($H93=$AS$2,$H95^0.5/$H96*(AA92*($H98+$H100*AA92))^(5/3)-AA99*($H98+2*(AA92^2+$H100^2*AA92^2)^0.5)^(2/3),$H95^0.5/$H96*($H101^2/8*(2*ACOS(1-AA92/($H101/2))-SIN(2*ACOS(1-AA92/($H101/2)))))^(5/3)-AA99*($H101/2*2*ACOS(1-AA92/($H101/2)))^(2/3))</f>
        <v>#DIV/0!</v>
      </c>
      <c r="AB100" s="43" t="e">
        <f t="shared" ref="AB100" si="1508">IF($H93=$AS$2,$H95^0.5/$H96*(AB92*($H98+$H100*AB92))^(5/3)-AB99*($H98+2*(AB92^2+$H100^2*AB92^2)^0.5)^(2/3),$H95^0.5/$H96*($H101^2/8*(2*ACOS(1-AB92/($H101/2))-SIN(2*ACOS(1-AB92/($H101/2)))))^(5/3)-AB99*($H101/2*2*ACOS(1-AB92/($H101/2)))^(2/3))</f>
        <v>#DIV/0!</v>
      </c>
      <c r="AC100" s="43" t="e">
        <f t="shared" ref="AC100" si="1509">IF($H93=$AS$2,$H95^0.5/$H96*(AC92*($H98+$H100*AC92))^(5/3)-AC99*($H98+2*(AC92^2+$H100^2*AC92^2)^0.5)^(2/3),$H95^0.5/$H96*($H101^2/8*(2*ACOS(1-AC92/($H101/2))-SIN(2*ACOS(1-AC92/($H101/2)))))^(5/3)-AC99*($H101/2*2*ACOS(1-AC92/($H101/2)))^(2/3))</f>
        <v>#DIV/0!</v>
      </c>
      <c r="AD100" s="43" t="e">
        <f t="shared" ref="AD100" si="1510">IF($H93=$AS$2,$H95^0.5/$H96*(AD92*($H98+$H100*AD92))^(5/3)-AD99*($H98+2*(AD92^2+$H100^2*AD92^2)^0.5)^(2/3),$H95^0.5/$H96*($H101^2/8*(2*ACOS(1-AD92/($H101/2))-SIN(2*ACOS(1-AD92/($H101/2)))))^(5/3)-AD99*($H101/2*2*ACOS(1-AD92/($H101/2)))^(2/3))</f>
        <v>#DIV/0!</v>
      </c>
      <c r="AE100" s="43" t="e">
        <f t="shared" ref="AE100" si="1511">IF($H93=$AS$2,$H95^0.5/$H96*(AE92*($H98+$H100*AE92))^(5/3)-AE99*($H98+2*(AE92^2+$H100^2*AE92^2)^0.5)^(2/3),$H95^0.5/$H96*($H101^2/8*(2*ACOS(1-AE92/($H101/2))-SIN(2*ACOS(1-AE92/($H101/2)))))^(5/3)-AE99*($H101/2*2*ACOS(1-AE92/($H101/2)))^(2/3))</f>
        <v>#DIV/0!</v>
      </c>
      <c r="AF100" s="43" t="e">
        <f t="shared" ref="AF100" si="1512">IF($H93=$AS$2,$H95^0.5/$H96*(AF92*($H98+$H100*AF92))^(5/3)-AF99*($H98+2*(AF92^2+$H100^2*AF92^2)^0.5)^(2/3),$H95^0.5/$H96*($H101^2/8*(2*ACOS(1-AF92/($H101/2))-SIN(2*ACOS(1-AF92/($H101/2)))))^(5/3)-AF99*($H101/2*2*ACOS(1-AF92/($H101/2)))^(2/3))</f>
        <v>#DIV/0!</v>
      </c>
      <c r="AG100" s="43" t="e">
        <f t="shared" ref="AG100" si="1513">IF($H93=$AS$2,$H95^0.5/$H96*(AG92*($H98+$H100*AG92))^(5/3)-AG99*($H98+2*(AG92^2+$H100^2*AG92^2)^0.5)^(2/3),$H95^0.5/$H96*($H101^2/8*(2*ACOS(1-AG92/($H101/2))-SIN(2*ACOS(1-AG92/($H101/2)))))^(5/3)-AG99*($H101/2*2*ACOS(1-AG92/($H101/2)))^(2/3))</f>
        <v>#DIV/0!</v>
      </c>
      <c r="AH100" s="43" t="e">
        <f t="shared" ref="AH100" si="1514">IF($H93=$AS$2,$H95^0.5/$H96*(AH92*($H98+$H100*AH92))^(5/3)-AH99*($H98+2*(AH92^2+$H100^2*AH92^2)^0.5)^(2/3),$H95^0.5/$H96*($H101^2/8*(2*ACOS(1-AH92/($H101/2))-SIN(2*ACOS(1-AH92/($H101/2)))))^(5/3)-AH99*($H101/2*2*ACOS(1-AH92/($H101/2)))^(2/3))</f>
        <v>#DIV/0!</v>
      </c>
      <c r="AI100" s="43" t="e">
        <f t="shared" ref="AI100" si="1515">IF($H93=$AS$2,$H95^0.5/$H96*(AI92*($H98+$H100*AI92))^(5/3)-AI99*($H98+2*(AI92^2+$H100^2*AI92^2)^0.5)^(2/3),$H95^0.5/$H96*($H101^2/8*(2*ACOS(1-AI92/($H101/2))-SIN(2*ACOS(1-AI92/($H101/2)))))^(5/3)-AI99*($H101/2*2*ACOS(1-AI92/($H101/2)))^(2/3))</f>
        <v>#DIV/0!</v>
      </c>
      <c r="AJ100" s="43" t="e">
        <f t="shared" ref="AJ100" si="1516">IF($H93=$AS$2,$H95^0.5/$H96*(AJ92*($H98+$H100*AJ92))^(5/3)-AJ99*($H98+2*(AJ92^2+$H100^2*AJ92^2)^0.5)^(2/3),$H95^0.5/$H96*($H101^2/8*(2*ACOS(1-AJ92/($H101/2))-SIN(2*ACOS(1-AJ92/($H101/2)))))^(5/3)-AJ99*($H101/2*2*ACOS(1-AJ92/($H101/2)))^(2/3))</f>
        <v>#DIV/0!</v>
      </c>
      <c r="AK100" s="43" t="e">
        <f t="shared" ref="AK100" si="1517">IF($H93=$AS$2,$H95^0.5/$H96*(AK92*($H98+$H100*AK92))^(5/3)-AK99*($H98+2*(AK92^2+$H100^2*AK92^2)^0.5)^(2/3),$H95^0.5/$H96*($H101^2/8*(2*ACOS(1-AK92/($H101/2))-SIN(2*ACOS(1-AK92/($H101/2)))))^(5/3)-AK99*($H101/2*2*ACOS(1-AK92/($H101/2)))^(2/3))</f>
        <v>#DIV/0!</v>
      </c>
      <c r="AL100" s="43" t="e">
        <f t="shared" ref="AL100" si="1518">IF($H93=$AS$2,$H95^0.5/$H96*(AL92*($H98+$H100*AL92))^(5/3)-AL99*($H98+2*(AL92^2+$H100^2*AL92^2)^0.5)^(2/3),$H95^0.5/$H96*($H101^2/8*(2*ACOS(1-AL92/($H101/2))-SIN(2*ACOS(1-AL92/($H101/2)))))^(5/3)-AL99*($H101/2*2*ACOS(1-AL92/($H101/2)))^(2/3))</f>
        <v>#DIV/0!</v>
      </c>
      <c r="AM100" s="43" t="e">
        <f t="shared" ref="AM100" si="1519">IF($H93=$AS$2,$H95^0.5/$H96*(AM92*($H98+$H100*AM92))^(5/3)-AM99*($H98+2*(AM92^2+$H100^2*AM92^2)^0.5)^(2/3),$H95^0.5/$H96*($H101^2/8*(2*ACOS(1-AM92/($H101/2))-SIN(2*ACOS(1-AM92/($H101/2)))))^(5/3)-AM99*($H101/2*2*ACOS(1-AM92/($H101/2)))^(2/3))</f>
        <v>#DIV/0!</v>
      </c>
      <c r="AN100" s="43" t="e">
        <f t="shared" ref="AN100" si="1520">IF($H93=$AS$2,$H95^0.5/$H96*(AN92*($H98+$H100*AN92))^(5/3)-AN99*($H98+2*(AN92^2+$H100^2*AN92^2)^0.5)^(2/3),$H95^0.5/$H96*($H101^2/8*(2*ACOS(1-AN92/($H101/2))-SIN(2*ACOS(1-AN92/($H101/2)))))^(5/3)-AN99*($H101/2*2*ACOS(1-AN92/($H101/2)))^(2/3))</f>
        <v>#DIV/0!</v>
      </c>
    </row>
    <row r="101" spans="1:45" ht="14.25" customHeight="1" x14ac:dyDescent="0.15">
      <c r="A101" s="51"/>
      <c r="B101" s="51"/>
      <c r="C101" s="15" t="s">
        <v>8</v>
      </c>
      <c r="D101" s="16">
        <f>SUM(D100,D96)</f>
        <v>0</v>
      </c>
      <c r="E101" s="13">
        <f>SUM(E100,E96)</f>
        <v>0</v>
      </c>
      <c r="F101" s="17">
        <f>IF(E101=0,0,ROUND(F96*E96/E101+F100*E100/E101,2))</f>
        <v>0</v>
      </c>
      <c r="G101" s="28" t="s">
        <v>22</v>
      </c>
      <c r="H101" s="33"/>
      <c r="I101" s="67"/>
      <c r="J101" s="60"/>
      <c r="K101" s="54"/>
      <c r="L101" s="67"/>
      <c r="M101" s="74"/>
      <c r="N101" s="58"/>
      <c r="O101" s="67"/>
      <c r="P101" s="60"/>
      <c r="Q101" s="54"/>
      <c r="R101" s="57"/>
      <c r="T101" s="46" t="s">
        <v>50</v>
      </c>
      <c r="U101" s="47" t="e">
        <f>IF($H93=$AS$2,5/3*$H95^0.5/$H96*(U92*($H98+$H100*U92))^(2/3)*($H98+2*$H100*U92)-2/3*U99*($H98+2*(U92^2+$H100^2*U92^2)^0.5)^(-1/3)*(U92^2+$H100^2*U92^2)^(-1/2)*2*U92*(1+$H100^2),5/3*$H95^0.5/$H96*($H101^2/8*(2*ACOS(1-U92/($H101/2))-SIN(2*ACOS(1-U92/($H101/2)))))^(2/3)*($H101^2/8*(1-COS(2*ACOS(1-U92/($H101/2)))))-2/3*U99*($H101/2*2*ACOS(1-U92/($H101/2)))^(-1/3)*$H101/2)</f>
        <v>#DIV/0!</v>
      </c>
      <c r="V101" s="47" t="e">
        <f t="shared" ref="V101" si="1521">IF($H93=$AS$2,5/3*$H95^0.5/$H96*(V92*($H98+$H100*V92))^(2/3)*($H98+2*$H100*V92)-2/3*V99*($H98+2*(V92^2+$H100^2*V92^2)^0.5)^(-1/3)*(V92^2+$H100^2*V92^2)^(-1/2)*2*V92*(1+$H100^2),5/3*$H95^0.5/$H96*($H101^2/8*(2*ACOS(1-V92/($H101/2))-SIN(2*ACOS(1-V92/($H101/2)))))^(2/3)*($H101^2/8*(1-COS(2*ACOS(1-V92/($H101/2)))))-2/3*V99*($H101/2*2*ACOS(1-V92/($H101/2)))^(-1/3)*$H101/2)</f>
        <v>#DIV/0!</v>
      </c>
      <c r="W101" s="47" t="e">
        <f t="shared" ref="W101" si="1522">IF($H93=$AS$2,5/3*$H95^0.5/$H96*(W92*($H98+$H100*W92))^(2/3)*($H98+2*$H100*W92)-2/3*W99*($H98+2*(W92^2+$H100^2*W92^2)^0.5)^(-1/3)*(W92^2+$H100^2*W92^2)^(-1/2)*2*W92*(1+$H100^2),5/3*$H95^0.5/$H96*($H101^2/8*(2*ACOS(1-W92/($H101/2))-SIN(2*ACOS(1-W92/($H101/2)))))^(2/3)*($H101^2/8*(1-COS(2*ACOS(1-W92/($H101/2)))))-2/3*W99*($H101/2*2*ACOS(1-W92/($H101/2)))^(-1/3)*$H101/2)</f>
        <v>#DIV/0!</v>
      </c>
      <c r="X101" s="47" t="e">
        <f t="shared" ref="X101" si="1523">IF($H93=$AS$2,5/3*$H95^0.5/$H96*(X92*($H98+$H100*X92))^(2/3)*($H98+2*$H100*X92)-2/3*X99*($H98+2*(X92^2+$H100^2*X92^2)^0.5)^(-1/3)*(X92^2+$H100^2*X92^2)^(-1/2)*2*X92*(1+$H100^2),5/3*$H95^0.5/$H96*($H101^2/8*(2*ACOS(1-X92/($H101/2))-SIN(2*ACOS(1-X92/($H101/2)))))^(2/3)*($H101^2/8*(1-COS(2*ACOS(1-X92/($H101/2)))))-2/3*X99*($H101/2*2*ACOS(1-X92/($H101/2)))^(-1/3)*$H101/2)</f>
        <v>#DIV/0!</v>
      </c>
      <c r="Y101" s="47" t="e">
        <f t="shared" ref="Y101" si="1524">IF($H93=$AS$2,5/3*$H95^0.5/$H96*(Y92*($H98+$H100*Y92))^(2/3)*($H98+2*$H100*Y92)-2/3*Y99*($H98+2*(Y92^2+$H100^2*Y92^2)^0.5)^(-1/3)*(Y92^2+$H100^2*Y92^2)^(-1/2)*2*Y92*(1+$H100^2),5/3*$H95^0.5/$H96*($H101^2/8*(2*ACOS(1-Y92/($H101/2))-SIN(2*ACOS(1-Y92/($H101/2)))))^(2/3)*($H101^2/8*(1-COS(2*ACOS(1-Y92/($H101/2)))))-2/3*Y99*($H101/2*2*ACOS(1-Y92/($H101/2)))^(-1/3)*$H101/2)</f>
        <v>#DIV/0!</v>
      </c>
      <c r="Z101" s="47" t="e">
        <f t="shared" ref="Z101" si="1525">IF($H93=$AS$2,5/3*$H95^0.5/$H96*(Z92*($H98+$H100*Z92))^(2/3)*($H98+2*$H100*Z92)-2/3*Z99*($H98+2*(Z92^2+$H100^2*Z92^2)^0.5)^(-1/3)*(Z92^2+$H100^2*Z92^2)^(-1/2)*2*Z92*(1+$H100^2),5/3*$H95^0.5/$H96*($H101^2/8*(2*ACOS(1-Z92/($H101/2))-SIN(2*ACOS(1-Z92/($H101/2)))))^(2/3)*($H101^2/8*(1-COS(2*ACOS(1-Z92/($H101/2)))))-2/3*Z99*($H101/2*2*ACOS(1-Z92/($H101/2)))^(-1/3)*$H101/2)</f>
        <v>#DIV/0!</v>
      </c>
      <c r="AA101" s="47" t="e">
        <f t="shared" ref="AA101" si="1526">IF($H93=$AS$2,5/3*$H95^0.5/$H96*(AA92*($H98+$H100*AA92))^(2/3)*($H98+2*$H100*AA92)-2/3*AA99*($H98+2*(AA92^2+$H100^2*AA92^2)^0.5)^(-1/3)*(AA92^2+$H100^2*AA92^2)^(-1/2)*2*AA92*(1+$H100^2),5/3*$H95^0.5/$H96*($H101^2/8*(2*ACOS(1-AA92/($H101/2))-SIN(2*ACOS(1-AA92/($H101/2)))))^(2/3)*($H101^2/8*(1-COS(2*ACOS(1-AA92/($H101/2)))))-2/3*AA99*($H101/2*2*ACOS(1-AA92/($H101/2)))^(-1/3)*$H101/2)</f>
        <v>#DIV/0!</v>
      </c>
      <c r="AB101" s="47" t="e">
        <f t="shared" ref="AB101" si="1527">IF($H93=$AS$2,5/3*$H95^0.5/$H96*(AB92*($H98+$H100*AB92))^(2/3)*($H98+2*$H100*AB92)-2/3*AB99*($H98+2*(AB92^2+$H100^2*AB92^2)^0.5)^(-1/3)*(AB92^2+$H100^2*AB92^2)^(-1/2)*2*AB92*(1+$H100^2),5/3*$H95^0.5/$H96*($H101^2/8*(2*ACOS(1-AB92/($H101/2))-SIN(2*ACOS(1-AB92/($H101/2)))))^(2/3)*($H101^2/8*(1-COS(2*ACOS(1-AB92/($H101/2)))))-2/3*AB99*($H101/2*2*ACOS(1-AB92/($H101/2)))^(-1/3)*$H101/2)</f>
        <v>#DIV/0!</v>
      </c>
      <c r="AC101" s="47" t="e">
        <f t="shared" ref="AC101" si="1528">IF($H93=$AS$2,5/3*$H95^0.5/$H96*(AC92*($H98+$H100*AC92))^(2/3)*($H98+2*$H100*AC92)-2/3*AC99*($H98+2*(AC92^2+$H100^2*AC92^2)^0.5)^(-1/3)*(AC92^2+$H100^2*AC92^2)^(-1/2)*2*AC92*(1+$H100^2),5/3*$H95^0.5/$H96*($H101^2/8*(2*ACOS(1-AC92/($H101/2))-SIN(2*ACOS(1-AC92/($H101/2)))))^(2/3)*($H101^2/8*(1-COS(2*ACOS(1-AC92/($H101/2)))))-2/3*AC99*($H101/2*2*ACOS(1-AC92/($H101/2)))^(-1/3)*$H101/2)</f>
        <v>#DIV/0!</v>
      </c>
      <c r="AD101" s="47" t="e">
        <f t="shared" ref="AD101" si="1529">IF($H93=$AS$2,5/3*$H95^0.5/$H96*(AD92*($H98+$H100*AD92))^(2/3)*($H98+2*$H100*AD92)-2/3*AD99*($H98+2*(AD92^2+$H100^2*AD92^2)^0.5)^(-1/3)*(AD92^2+$H100^2*AD92^2)^(-1/2)*2*AD92*(1+$H100^2),5/3*$H95^0.5/$H96*($H101^2/8*(2*ACOS(1-AD92/($H101/2))-SIN(2*ACOS(1-AD92/($H101/2)))))^(2/3)*($H101^2/8*(1-COS(2*ACOS(1-AD92/($H101/2)))))-2/3*AD99*($H101/2*2*ACOS(1-AD92/($H101/2)))^(-1/3)*$H101/2)</f>
        <v>#DIV/0!</v>
      </c>
      <c r="AE101" s="47" t="e">
        <f t="shared" ref="AE101" si="1530">IF($H93=$AS$2,5/3*$H95^0.5/$H96*(AE92*($H98+$H100*AE92))^(2/3)*($H98+2*$H100*AE92)-2/3*AE99*($H98+2*(AE92^2+$H100^2*AE92^2)^0.5)^(-1/3)*(AE92^2+$H100^2*AE92^2)^(-1/2)*2*AE92*(1+$H100^2),5/3*$H95^0.5/$H96*($H101^2/8*(2*ACOS(1-AE92/($H101/2))-SIN(2*ACOS(1-AE92/($H101/2)))))^(2/3)*($H101^2/8*(1-COS(2*ACOS(1-AE92/($H101/2)))))-2/3*AE99*($H101/2*2*ACOS(1-AE92/($H101/2)))^(-1/3)*$H101/2)</f>
        <v>#DIV/0!</v>
      </c>
      <c r="AF101" s="47" t="e">
        <f t="shared" ref="AF101" si="1531">IF($H93=$AS$2,5/3*$H95^0.5/$H96*(AF92*($H98+$H100*AF92))^(2/3)*($H98+2*$H100*AF92)-2/3*AF99*($H98+2*(AF92^2+$H100^2*AF92^2)^0.5)^(-1/3)*(AF92^2+$H100^2*AF92^2)^(-1/2)*2*AF92*(1+$H100^2),5/3*$H95^0.5/$H96*($H101^2/8*(2*ACOS(1-AF92/($H101/2))-SIN(2*ACOS(1-AF92/($H101/2)))))^(2/3)*($H101^2/8*(1-COS(2*ACOS(1-AF92/($H101/2)))))-2/3*AF99*($H101/2*2*ACOS(1-AF92/($H101/2)))^(-1/3)*$H101/2)</f>
        <v>#DIV/0!</v>
      </c>
      <c r="AG101" s="47" t="e">
        <f t="shared" ref="AG101" si="1532">IF($H93=$AS$2,5/3*$H95^0.5/$H96*(AG92*($H98+$H100*AG92))^(2/3)*($H98+2*$H100*AG92)-2/3*AG99*($H98+2*(AG92^2+$H100^2*AG92^2)^0.5)^(-1/3)*(AG92^2+$H100^2*AG92^2)^(-1/2)*2*AG92*(1+$H100^2),5/3*$H95^0.5/$H96*($H101^2/8*(2*ACOS(1-AG92/($H101/2))-SIN(2*ACOS(1-AG92/($H101/2)))))^(2/3)*($H101^2/8*(1-COS(2*ACOS(1-AG92/($H101/2)))))-2/3*AG99*($H101/2*2*ACOS(1-AG92/($H101/2)))^(-1/3)*$H101/2)</f>
        <v>#DIV/0!</v>
      </c>
      <c r="AH101" s="47" t="e">
        <f t="shared" ref="AH101" si="1533">IF($H93=$AS$2,5/3*$H95^0.5/$H96*(AH92*($H98+$H100*AH92))^(2/3)*($H98+2*$H100*AH92)-2/3*AH99*($H98+2*(AH92^2+$H100^2*AH92^2)^0.5)^(-1/3)*(AH92^2+$H100^2*AH92^2)^(-1/2)*2*AH92*(1+$H100^2),5/3*$H95^0.5/$H96*($H101^2/8*(2*ACOS(1-AH92/($H101/2))-SIN(2*ACOS(1-AH92/($H101/2)))))^(2/3)*($H101^2/8*(1-COS(2*ACOS(1-AH92/($H101/2)))))-2/3*AH99*($H101/2*2*ACOS(1-AH92/($H101/2)))^(-1/3)*$H101/2)</f>
        <v>#DIV/0!</v>
      </c>
      <c r="AI101" s="47" t="e">
        <f t="shared" ref="AI101" si="1534">IF($H93=$AS$2,5/3*$H95^0.5/$H96*(AI92*($H98+$H100*AI92))^(2/3)*($H98+2*$H100*AI92)-2/3*AI99*($H98+2*(AI92^2+$H100^2*AI92^2)^0.5)^(-1/3)*(AI92^2+$H100^2*AI92^2)^(-1/2)*2*AI92*(1+$H100^2),5/3*$H95^0.5/$H96*($H101^2/8*(2*ACOS(1-AI92/($H101/2))-SIN(2*ACOS(1-AI92/($H101/2)))))^(2/3)*($H101^2/8*(1-COS(2*ACOS(1-AI92/($H101/2)))))-2/3*AI99*($H101/2*2*ACOS(1-AI92/($H101/2)))^(-1/3)*$H101/2)</f>
        <v>#DIV/0!</v>
      </c>
      <c r="AJ101" s="47" t="e">
        <f t="shared" ref="AJ101" si="1535">IF($H93=$AS$2,5/3*$H95^0.5/$H96*(AJ92*($H98+$H100*AJ92))^(2/3)*($H98+2*$H100*AJ92)-2/3*AJ99*($H98+2*(AJ92^2+$H100^2*AJ92^2)^0.5)^(-1/3)*(AJ92^2+$H100^2*AJ92^2)^(-1/2)*2*AJ92*(1+$H100^2),5/3*$H95^0.5/$H96*($H101^2/8*(2*ACOS(1-AJ92/($H101/2))-SIN(2*ACOS(1-AJ92/($H101/2)))))^(2/3)*($H101^2/8*(1-COS(2*ACOS(1-AJ92/($H101/2)))))-2/3*AJ99*($H101/2*2*ACOS(1-AJ92/($H101/2)))^(-1/3)*$H101/2)</f>
        <v>#DIV/0!</v>
      </c>
      <c r="AK101" s="47" t="e">
        <f t="shared" ref="AK101" si="1536">IF($H93=$AS$2,5/3*$H95^0.5/$H96*(AK92*($H98+$H100*AK92))^(2/3)*($H98+2*$H100*AK92)-2/3*AK99*($H98+2*(AK92^2+$H100^2*AK92^2)^0.5)^(-1/3)*(AK92^2+$H100^2*AK92^2)^(-1/2)*2*AK92*(1+$H100^2),5/3*$H95^0.5/$H96*($H101^2/8*(2*ACOS(1-AK92/($H101/2))-SIN(2*ACOS(1-AK92/($H101/2)))))^(2/3)*($H101^2/8*(1-COS(2*ACOS(1-AK92/($H101/2)))))-2/3*AK99*($H101/2*2*ACOS(1-AK92/($H101/2)))^(-1/3)*$H101/2)</f>
        <v>#DIV/0!</v>
      </c>
      <c r="AL101" s="47" t="e">
        <f t="shared" ref="AL101" si="1537">IF($H93=$AS$2,5/3*$H95^0.5/$H96*(AL92*($H98+$H100*AL92))^(2/3)*($H98+2*$H100*AL92)-2/3*AL99*($H98+2*(AL92^2+$H100^2*AL92^2)^0.5)^(-1/3)*(AL92^2+$H100^2*AL92^2)^(-1/2)*2*AL92*(1+$H100^2),5/3*$H95^0.5/$H96*($H101^2/8*(2*ACOS(1-AL92/($H101/2))-SIN(2*ACOS(1-AL92/($H101/2)))))^(2/3)*($H101^2/8*(1-COS(2*ACOS(1-AL92/($H101/2)))))-2/3*AL99*($H101/2*2*ACOS(1-AL92/($H101/2)))^(-1/3)*$H101/2)</f>
        <v>#DIV/0!</v>
      </c>
      <c r="AM101" s="47" t="e">
        <f t="shared" ref="AM101" si="1538">IF($H93=$AS$2,5/3*$H95^0.5/$H96*(AM92*($H98+$H100*AM92))^(2/3)*($H98+2*$H100*AM92)-2/3*AM99*($H98+2*(AM92^2+$H100^2*AM92^2)^0.5)^(-1/3)*(AM92^2+$H100^2*AM92^2)^(-1/2)*2*AM92*(1+$H100^2),5/3*$H95^0.5/$H96*($H101^2/8*(2*ACOS(1-AM92/($H101/2))-SIN(2*ACOS(1-AM92/($H101/2)))))^(2/3)*($H101^2/8*(1-COS(2*ACOS(1-AM92/($H101/2)))))-2/3*AM99*($H101/2*2*ACOS(1-AM92/($H101/2)))^(-1/3)*$H101/2)</f>
        <v>#DIV/0!</v>
      </c>
      <c r="AN101" s="47" t="e">
        <f t="shared" ref="AN101" si="1539">IF($H93=$AS$2,5/3*$H95^0.5/$H96*(AN92*($H98+$H100*AN92))^(2/3)*($H98+2*$H100*AN92)-2/3*AN99*($H98+2*(AN92^2+$H100^2*AN92^2)^0.5)^(-1/3)*(AN92^2+$H100^2*AN92^2)^(-1/2)*2*AN92*(1+$H100^2),5/3*$H95^0.5/$H96*($H101^2/8*(2*ACOS(1-AN92/($H101/2))-SIN(2*ACOS(1-AN92/($H101/2)))))^(2/3)*($H101^2/8*(1-COS(2*ACOS(1-AN92/($H101/2)))))-2/3*AN99*($H101/2*2*ACOS(1-AN92/($H101/2)))^(-1/3)*$H101/2)</f>
        <v>#DIV/0!</v>
      </c>
    </row>
    <row r="102" spans="1:45" ht="14.25" customHeight="1" x14ac:dyDescent="0.15">
      <c r="A102" s="49"/>
      <c r="B102" s="49"/>
      <c r="C102" s="5"/>
      <c r="D102" s="7"/>
      <c r="E102" s="11">
        <f>ROUND(D102/10000,3)</f>
        <v>0</v>
      </c>
      <c r="F102" s="3"/>
      <c r="G102" s="25" t="s">
        <v>1</v>
      </c>
      <c r="H102" s="29"/>
      <c r="I102" s="61" t="s">
        <v>23</v>
      </c>
      <c r="J102" s="73">
        <f>IF($H103=AS$2,ROUND(H109*0.8,4),ROUND(H111*0.8,4))</f>
        <v>0</v>
      </c>
      <c r="K102" s="52" t="e">
        <f>ROUND(J106*J110,4)</f>
        <v>#DIV/0!</v>
      </c>
      <c r="L102" s="61" t="s">
        <v>31</v>
      </c>
      <c r="M102" s="63" t="e">
        <f>IF(U107=U109,U102,IF(V107=V109,V102,IF(W107=W109,W102,IF(X107=X109,X102,IF(Y107=Y109,Y102,IF(Z107=Z109,Z102,IF(AA107=AA109,AA102,IF(AB107=AB109,AB102,IF(AC107=AC109,AC102,IF(AD107=AD109,AD102,IF(AE107=AE109,AE102,IF(AF107=AF109,AF102,IF(AG107=AG109,AG102,IF(AH107=AH109,AH102,IF(AI107=AI109,AI102,IF(AJ107=AJ109,AJ102,IF(AK107=AK109,AK102,IF(AL107=AL109,AL102,IF(AM107=AM109,AM102,IF(AN107=AN109,AN102,AN102))))))))))))))))))))</f>
        <v>#DIV/0!</v>
      </c>
      <c r="N102" s="58" t="e">
        <f>ROUND(M106*M110,4)</f>
        <v>#DIV/0!</v>
      </c>
      <c r="O102" s="61" t="s">
        <v>99</v>
      </c>
      <c r="P102" s="63" t="e">
        <f>M110</f>
        <v>#DIV/0!</v>
      </c>
      <c r="Q102" s="52" t="e">
        <f>ROUND($F111*$P110*$E111/360,4)</f>
        <v>#DIV/0!</v>
      </c>
      <c r="R102" s="55" t="e">
        <f>IF(AND(K102&gt;Q102,N102=Q102),"ＯＫ","ＮＧ")</f>
        <v>#DIV/0!</v>
      </c>
      <c r="T102" s="40" t="s">
        <v>41</v>
      </c>
      <c r="U102" s="41">
        <f>J102</f>
        <v>0</v>
      </c>
      <c r="V102" s="41" t="e">
        <f>IF($H103=$AS$2,ROUND(U102-U110/U111,5),ROUND($H111/2-$H111/2*COS((2*ACOS(1-U102/($H111/2))-U110/U111)/2),5))</f>
        <v>#DIV/0!</v>
      </c>
      <c r="W102" s="41" t="e">
        <f t="shared" ref="W102" si="1540">IF($H103=$AS$2,ROUND(V102-V110/V111,5),ROUND($H111/2-$H111/2*COS((2*ACOS(1-V102/($H111/2))-V110/V111)/2),5))</f>
        <v>#DIV/0!</v>
      </c>
      <c r="X102" s="41" t="e">
        <f t="shared" ref="X102" si="1541">IF($H103=$AS$2,ROUND(W102-W110/W111,5),ROUND($H111/2-$H111/2*COS((2*ACOS(1-W102/($H111/2))-W110/W111)/2),5))</f>
        <v>#DIV/0!</v>
      </c>
      <c r="Y102" s="41" t="e">
        <f t="shared" ref="Y102" si="1542">IF($H103=$AS$2,ROUND(X102-X110/X111,5),ROUND($H111/2-$H111/2*COS((2*ACOS(1-X102/($H111/2))-X110/X111)/2),5))</f>
        <v>#DIV/0!</v>
      </c>
      <c r="Z102" s="41" t="e">
        <f t="shared" ref="Z102" si="1543">IF($H103=$AS$2,ROUND(Y102-Y110/Y111,5),ROUND($H111/2-$H111/2*COS((2*ACOS(1-Y102/($H111/2))-Y110/Y111)/2),5))</f>
        <v>#DIV/0!</v>
      </c>
      <c r="AA102" s="41" t="e">
        <f t="shared" ref="AA102" si="1544">IF($H103=$AS$2,ROUND(Z102-Z110/Z111,5),ROUND($H111/2-$H111/2*COS((2*ACOS(1-Z102/($H111/2))-Z110/Z111)/2),5))</f>
        <v>#DIV/0!</v>
      </c>
      <c r="AB102" s="41" t="e">
        <f t="shared" ref="AB102" si="1545">IF($H103=$AS$2,ROUND(AA102-AA110/AA111,5),ROUND($H111/2-$H111/2*COS((2*ACOS(1-AA102/($H111/2))-AA110/AA111)/2),5))</f>
        <v>#DIV/0!</v>
      </c>
      <c r="AC102" s="41" t="e">
        <f t="shared" ref="AC102" si="1546">IF($H103=$AS$2,ROUND(AB102-AB110/AB111,5),ROUND($H111/2-$H111/2*COS((2*ACOS(1-AB102/($H111/2))-AB110/AB111)/2),5))</f>
        <v>#DIV/0!</v>
      </c>
      <c r="AD102" s="41" t="e">
        <f t="shared" ref="AD102" si="1547">IF($H103=$AS$2,ROUND(AC102-AC110/AC111,5),ROUND($H111/2-$H111/2*COS((2*ACOS(1-AC102/($H111/2))-AC110/AC111)/2),5))</f>
        <v>#DIV/0!</v>
      </c>
      <c r="AE102" s="41" t="e">
        <f t="shared" ref="AE102" si="1548">IF($H103=$AS$2,ROUND(AD102-AD110/AD111,5),ROUND($H111/2-$H111/2*COS((2*ACOS(1-AD102/($H111/2))-AD110/AD111)/2),5))</f>
        <v>#DIV/0!</v>
      </c>
      <c r="AF102" s="41" t="e">
        <f t="shared" ref="AF102" si="1549">IF($H103=$AS$2,ROUND(AE102-AE110/AE111,5),ROUND($H111/2-$H111/2*COS((2*ACOS(1-AE102/($H111/2))-AE110/AE111)/2),5))</f>
        <v>#DIV/0!</v>
      </c>
      <c r="AG102" s="41" t="e">
        <f t="shared" ref="AG102" si="1550">IF($H103=$AS$2,ROUND(AF102-AF110/AF111,5),ROUND($H111/2-$H111/2*COS((2*ACOS(1-AF102/($H111/2))-AF110/AF111)/2),5))</f>
        <v>#DIV/0!</v>
      </c>
      <c r="AH102" s="41" t="e">
        <f t="shared" ref="AH102" si="1551">IF($H103=$AS$2,ROUND(AG102-AG110/AG111,5),ROUND($H111/2-$H111/2*COS((2*ACOS(1-AG102/($H111/2))-AG110/AG111)/2),5))</f>
        <v>#DIV/0!</v>
      </c>
      <c r="AI102" s="41" t="e">
        <f t="shared" ref="AI102" si="1552">IF($H103=$AS$2,ROUND(AH102-AH110/AH111,5),ROUND($H111/2-$H111/2*COS((2*ACOS(1-AH102/($H111/2))-AH110/AH111)/2),5))</f>
        <v>#DIV/0!</v>
      </c>
      <c r="AJ102" s="41" t="e">
        <f t="shared" ref="AJ102" si="1553">IF($H103=$AS$2,ROUND(AI102-AI110/AI111,5),ROUND($H111/2-$H111/2*COS((2*ACOS(1-AI102/($H111/2))-AI110/AI111)/2),5))</f>
        <v>#DIV/0!</v>
      </c>
      <c r="AK102" s="41" t="e">
        <f t="shared" ref="AK102" si="1554">IF($H103=$AS$2,ROUND(AJ102-AJ110/AJ111,5),ROUND($H111/2-$H111/2*COS((2*ACOS(1-AJ102/($H111/2))-AJ110/AJ111)/2),5))</f>
        <v>#DIV/0!</v>
      </c>
      <c r="AL102" s="41" t="e">
        <f t="shared" ref="AL102" si="1555">IF($H103=$AS$2,ROUND(AK102-AK110/AK111,5),ROUND($H111/2-$H111/2*COS((2*ACOS(1-AK102/($H111/2))-AK110/AK111)/2),5))</f>
        <v>#DIV/0!</v>
      </c>
      <c r="AM102" s="41" t="e">
        <f t="shared" ref="AM102" si="1556">IF($H103=$AS$2,ROUND(AL102-AL110/AL111,5),ROUND($H111/2-$H111/2*COS((2*ACOS(1-AL102/($H111/2))-AL110/AL111)/2),5))</f>
        <v>#DIV/0!</v>
      </c>
      <c r="AN102" s="41" t="e">
        <f t="shared" ref="AN102" si="1557">IF($H103=$AS$2,ROUND(AM102-AM110/AM111,5),ROUND($H111/2-$H111/2*COS((2*ACOS(1-AM102/($H111/2))-AM110/AM111)/2),5))</f>
        <v>#DIV/0!</v>
      </c>
      <c r="AS102" t="s">
        <v>11</v>
      </c>
    </row>
    <row r="103" spans="1:45" ht="14.25" customHeight="1" x14ac:dyDescent="0.15">
      <c r="A103" s="50"/>
      <c r="B103" s="50"/>
      <c r="C103" s="6"/>
      <c r="D103" s="8"/>
      <c r="E103" s="12">
        <f>ROUND(D103/10000,3)</f>
        <v>0</v>
      </c>
      <c r="F103" s="4"/>
      <c r="G103" s="26" t="s">
        <v>17</v>
      </c>
      <c r="H103" s="30"/>
      <c r="I103" s="62"/>
      <c r="J103" s="59"/>
      <c r="K103" s="53"/>
      <c r="L103" s="62"/>
      <c r="M103" s="64"/>
      <c r="N103" s="58"/>
      <c r="O103" s="62"/>
      <c r="P103" s="64"/>
      <c r="Q103" s="53"/>
      <c r="R103" s="56"/>
      <c r="T103" s="42" t="s">
        <v>42</v>
      </c>
      <c r="U103" s="43" t="e">
        <f>IF($H103=$AS$2,ROUND($H108+2*(U102^2+$H110^2*U102^2)^0.5,5),ROUND($H111/2*2*ACOS(1-U102/($H111/2)),5))</f>
        <v>#DIV/0!</v>
      </c>
      <c r="V103" s="43" t="e">
        <f t="shared" ref="V103" si="1558">IF($H103=$AS$2,ROUND($H108+2*(V102^2+$H110^2*V102^2)^0.5,5),ROUND($H111/2*2*ACOS(1-V102/($H111/2)),5))</f>
        <v>#DIV/0!</v>
      </c>
      <c r="W103" s="43" t="e">
        <f t="shared" ref="W103" si="1559">IF($H103=$AS$2,ROUND($H108+2*(W102^2+$H110^2*W102^2)^0.5,5),ROUND($H111/2*2*ACOS(1-W102/($H111/2)),5))</f>
        <v>#DIV/0!</v>
      </c>
      <c r="X103" s="43" t="e">
        <f t="shared" ref="X103" si="1560">IF($H103=$AS$2,ROUND($H108+2*(X102^2+$H110^2*X102^2)^0.5,5),ROUND($H111/2*2*ACOS(1-X102/($H111/2)),5))</f>
        <v>#DIV/0!</v>
      </c>
      <c r="Y103" s="43" t="e">
        <f t="shared" ref="Y103" si="1561">IF($H103=$AS$2,ROUND($H108+2*(Y102^2+$H110^2*Y102^2)^0.5,5),ROUND($H111/2*2*ACOS(1-Y102/($H111/2)),5))</f>
        <v>#DIV/0!</v>
      </c>
      <c r="Z103" s="43" t="e">
        <f t="shared" ref="Z103" si="1562">IF($H103=$AS$2,ROUND($H108+2*(Z102^2+$H110^2*Z102^2)^0.5,5),ROUND($H111/2*2*ACOS(1-Z102/($H111/2)),5))</f>
        <v>#DIV/0!</v>
      </c>
      <c r="AA103" s="43" t="e">
        <f t="shared" ref="AA103" si="1563">IF($H103=$AS$2,ROUND($H108+2*(AA102^2+$H110^2*AA102^2)^0.5,5),ROUND($H111/2*2*ACOS(1-AA102/($H111/2)),5))</f>
        <v>#DIV/0!</v>
      </c>
      <c r="AB103" s="43" t="e">
        <f t="shared" ref="AB103" si="1564">IF($H103=$AS$2,ROUND($H108+2*(AB102^2+$H110^2*AB102^2)^0.5,5),ROUND($H111/2*2*ACOS(1-AB102/($H111/2)),5))</f>
        <v>#DIV/0!</v>
      </c>
      <c r="AC103" s="43" t="e">
        <f t="shared" ref="AC103" si="1565">IF($H103=$AS$2,ROUND($H108+2*(AC102^2+$H110^2*AC102^2)^0.5,5),ROUND($H111/2*2*ACOS(1-AC102/($H111/2)),5))</f>
        <v>#DIV/0!</v>
      </c>
      <c r="AD103" s="43" t="e">
        <f t="shared" ref="AD103" si="1566">IF($H103=$AS$2,ROUND($H108+2*(AD102^2+$H110^2*AD102^2)^0.5,5),ROUND($H111/2*2*ACOS(1-AD102/($H111/2)),5))</f>
        <v>#DIV/0!</v>
      </c>
      <c r="AE103" s="43" t="e">
        <f t="shared" ref="AE103" si="1567">IF($H103=$AS$2,ROUND($H108+2*(AE102^2+$H110^2*AE102^2)^0.5,5),ROUND($H111/2*2*ACOS(1-AE102/($H111/2)),5))</f>
        <v>#DIV/0!</v>
      </c>
      <c r="AF103" s="43" t="e">
        <f t="shared" ref="AF103" si="1568">IF($H103=$AS$2,ROUND($H108+2*(AF102^2+$H110^2*AF102^2)^0.5,5),ROUND($H111/2*2*ACOS(1-AF102/($H111/2)),5))</f>
        <v>#DIV/0!</v>
      </c>
      <c r="AG103" s="43" t="e">
        <f t="shared" ref="AG103" si="1569">IF($H103=$AS$2,ROUND($H108+2*(AG102^2+$H110^2*AG102^2)^0.5,5),ROUND($H111/2*2*ACOS(1-AG102/($H111/2)),5))</f>
        <v>#DIV/0!</v>
      </c>
      <c r="AH103" s="43" t="e">
        <f t="shared" ref="AH103" si="1570">IF($H103=$AS$2,ROUND($H108+2*(AH102^2+$H110^2*AH102^2)^0.5,5),ROUND($H111/2*2*ACOS(1-AH102/($H111/2)),5))</f>
        <v>#DIV/0!</v>
      </c>
      <c r="AI103" s="43" t="e">
        <f t="shared" ref="AI103" si="1571">IF($H103=$AS$2,ROUND($H108+2*(AI102^2+$H110^2*AI102^2)^0.5,5),ROUND($H111/2*2*ACOS(1-AI102/($H111/2)),5))</f>
        <v>#DIV/0!</v>
      </c>
      <c r="AJ103" s="43" t="e">
        <f t="shared" ref="AJ103" si="1572">IF($H103=$AS$2,ROUND($H108+2*(AJ102^2+$H110^2*AJ102^2)^0.5,5),ROUND($H111/2*2*ACOS(1-AJ102/($H111/2)),5))</f>
        <v>#DIV/0!</v>
      </c>
      <c r="AK103" s="43" t="e">
        <f t="shared" ref="AK103" si="1573">IF($H103=$AS$2,ROUND($H108+2*(AK102^2+$H110^2*AK102^2)^0.5,5),ROUND($H111/2*2*ACOS(1-AK102/($H111/2)),5))</f>
        <v>#DIV/0!</v>
      </c>
      <c r="AL103" s="43" t="e">
        <f t="shared" ref="AL103" si="1574">IF($H103=$AS$2,ROUND($H108+2*(AL102^2+$H110^2*AL102^2)^0.5,5),ROUND($H111/2*2*ACOS(1-AL102/($H111/2)),5))</f>
        <v>#DIV/0!</v>
      </c>
      <c r="AM103" s="43" t="e">
        <f t="shared" ref="AM103" si="1575">IF($H103=$AS$2,ROUND($H108+2*(AM102^2+$H110^2*AM102^2)^0.5,5),ROUND($H111/2*2*ACOS(1-AM102/($H111/2)),5))</f>
        <v>#DIV/0!</v>
      </c>
      <c r="AN103" s="43" t="e">
        <f t="shared" ref="AN103" si="1576">IF($H103=$AS$2,ROUND($H108+2*(AN102^2+$H110^2*AN102^2)^0.5,5),ROUND($H111/2*2*ACOS(1-AN102/($H111/2)),5))</f>
        <v>#DIV/0!</v>
      </c>
      <c r="AS103" t="s">
        <v>12</v>
      </c>
    </row>
    <row r="104" spans="1:45" ht="14.25" customHeight="1" x14ac:dyDescent="0.15">
      <c r="A104" s="50"/>
      <c r="B104" s="50"/>
      <c r="C104" s="6"/>
      <c r="D104" s="8"/>
      <c r="E104" s="12">
        <f>ROUND(D104/10000,3)</f>
        <v>0</v>
      </c>
      <c r="F104" s="4"/>
      <c r="G104" s="26" t="s">
        <v>18</v>
      </c>
      <c r="H104" s="31"/>
      <c r="I104" s="62" t="s">
        <v>24</v>
      </c>
      <c r="J104" s="59" t="e">
        <f>IF($H103=$AS$2,ROUND($H108+2*(J102^2+$H110^2*J102^2)^0.5,4),ROUND($H111/2*(2*ACOS(1-J102/($H111/2))),4))</f>
        <v>#DIV/0!</v>
      </c>
      <c r="K104" s="53"/>
      <c r="L104" s="62" t="s">
        <v>34</v>
      </c>
      <c r="M104" s="65" t="e">
        <f>IF($H103=$AS$2,ROUND($H108+2*(M102^2+$H110^2*M102^2)^0.5,5),ROUND($H111/2*(2*ACOS(1-M102/($H111/2))),5))</f>
        <v>#DIV/0!</v>
      </c>
      <c r="N104" s="58"/>
      <c r="O104" s="68" t="s">
        <v>27</v>
      </c>
      <c r="P104" s="70"/>
      <c r="Q104" s="53"/>
      <c r="R104" s="56"/>
      <c r="T104" s="42" t="s">
        <v>43</v>
      </c>
      <c r="U104" s="43" t="e">
        <f>IF($H103=$AS$2,ROUND(U102*($H108+$H110*U102),5),ROUND($H111^2/8*(2*ACOS(1-U102/($H111/2))-SIN(2*ACOS(1-U102/($H111/2)))),5))</f>
        <v>#DIV/0!</v>
      </c>
      <c r="V104" s="43" t="e">
        <f t="shared" ref="V104" si="1577">IF($H103=$AS$2,ROUND(V102*($H108+$H110*V102),5),ROUND($H111^2/8*(2*ACOS(1-V102/($H111/2))-SIN(2*ACOS(1-V102/($H111/2)))),5))</f>
        <v>#DIV/0!</v>
      </c>
      <c r="W104" s="43" t="e">
        <f t="shared" ref="W104" si="1578">IF($H103=$AS$2,ROUND(W102*($H108+$H110*W102),5),ROUND($H111^2/8*(2*ACOS(1-W102/($H111/2))-SIN(2*ACOS(1-W102/($H111/2)))),5))</f>
        <v>#DIV/0!</v>
      </c>
      <c r="X104" s="43" t="e">
        <f t="shared" ref="X104" si="1579">IF($H103=$AS$2,ROUND(X102*($H108+$H110*X102),5),ROUND($H111^2/8*(2*ACOS(1-X102/($H111/2))-SIN(2*ACOS(1-X102/($H111/2)))),5))</f>
        <v>#DIV/0!</v>
      </c>
      <c r="Y104" s="43" t="e">
        <f t="shared" ref="Y104" si="1580">IF($H103=$AS$2,ROUND(Y102*($H108+$H110*Y102),5),ROUND($H111^2/8*(2*ACOS(1-Y102/($H111/2))-SIN(2*ACOS(1-Y102/($H111/2)))),5))</f>
        <v>#DIV/0!</v>
      </c>
      <c r="Z104" s="43" t="e">
        <f t="shared" ref="Z104" si="1581">IF($H103=$AS$2,ROUND(Z102*($H108+$H110*Z102),5),ROUND($H111^2/8*(2*ACOS(1-Z102/($H111/2))-SIN(2*ACOS(1-Z102/($H111/2)))),5))</f>
        <v>#DIV/0!</v>
      </c>
      <c r="AA104" s="43" t="e">
        <f t="shared" ref="AA104" si="1582">IF($H103=$AS$2,ROUND(AA102*($H108+$H110*AA102),5),ROUND($H111^2/8*(2*ACOS(1-AA102/($H111/2))-SIN(2*ACOS(1-AA102/($H111/2)))),5))</f>
        <v>#DIV/0!</v>
      </c>
      <c r="AB104" s="43" t="e">
        <f t="shared" ref="AB104" si="1583">IF($H103=$AS$2,ROUND(AB102*($H108+$H110*AB102),5),ROUND($H111^2/8*(2*ACOS(1-AB102/($H111/2))-SIN(2*ACOS(1-AB102/($H111/2)))),5))</f>
        <v>#DIV/0!</v>
      </c>
      <c r="AC104" s="43" t="e">
        <f t="shared" ref="AC104" si="1584">IF($H103=$AS$2,ROUND(AC102*($H108+$H110*AC102),5),ROUND($H111^2/8*(2*ACOS(1-AC102/($H111/2))-SIN(2*ACOS(1-AC102/($H111/2)))),5))</f>
        <v>#DIV/0!</v>
      </c>
      <c r="AD104" s="43" t="e">
        <f t="shared" ref="AD104" si="1585">IF($H103=$AS$2,ROUND(AD102*($H108+$H110*AD102),5),ROUND($H111^2/8*(2*ACOS(1-AD102/($H111/2))-SIN(2*ACOS(1-AD102/($H111/2)))),5))</f>
        <v>#DIV/0!</v>
      </c>
      <c r="AE104" s="43" t="e">
        <f t="shared" ref="AE104" si="1586">IF($H103=$AS$2,ROUND(AE102*($H108+$H110*AE102),5),ROUND($H111^2/8*(2*ACOS(1-AE102/($H111/2))-SIN(2*ACOS(1-AE102/($H111/2)))),5))</f>
        <v>#DIV/0!</v>
      </c>
      <c r="AF104" s="43" t="e">
        <f t="shared" ref="AF104" si="1587">IF($H103=$AS$2,ROUND(AF102*($H108+$H110*AF102),5),ROUND($H111^2/8*(2*ACOS(1-AF102/($H111/2))-SIN(2*ACOS(1-AF102/($H111/2)))),5))</f>
        <v>#DIV/0!</v>
      </c>
      <c r="AG104" s="43" t="e">
        <f t="shared" ref="AG104" si="1588">IF($H103=$AS$2,ROUND(AG102*($H108+$H110*AG102),5),ROUND($H111^2/8*(2*ACOS(1-AG102/($H111/2))-SIN(2*ACOS(1-AG102/($H111/2)))),5))</f>
        <v>#DIV/0!</v>
      </c>
      <c r="AH104" s="43" t="e">
        <f t="shared" ref="AH104" si="1589">IF($H103=$AS$2,ROUND(AH102*($H108+$H110*AH102),5),ROUND($H111^2/8*(2*ACOS(1-AH102/($H111/2))-SIN(2*ACOS(1-AH102/($H111/2)))),5))</f>
        <v>#DIV/0!</v>
      </c>
      <c r="AI104" s="43" t="e">
        <f t="shared" ref="AI104" si="1590">IF($H103=$AS$2,ROUND(AI102*($H108+$H110*AI102),5),ROUND($H111^2/8*(2*ACOS(1-AI102/($H111/2))-SIN(2*ACOS(1-AI102/($H111/2)))),5))</f>
        <v>#DIV/0!</v>
      </c>
      <c r="AJ104" s="43" t="e">
        <f t="shared" ref="AJ104" si="1591">IF($H103=$AS$2,ROUND(AJ102*($H108+$H110*AJ102),5),ROUND($H111^2/8*(2*ACOS(1-AJ102/($H111/2))-SIN(2*ACOS(1-AJ102/($H111/2)))),5))</f>
        <v>#DIV/0!</v>
      </c>
      <c r="AK104" s="43" t="e">
        <f t="shared" ref="AK104" si="1592">IF($H103=$AS$2,ROUND(AK102*($H108+$H110*AK102),5),ROUND($H111^2/8*(2*ACOS(1-AK102/($H111/2))-SIN(2*ACOS(1-AK102/($H111/2)))),5))</f>
        <v>#DIV/0!</v>
      </c>
      <c r="AL104" s="43" t="e">
        <f t="shared" ref="AL104" si="1593">IF($H103=$AS$2,ROUND(AL102*($H108+$H110*AL102),5),ROUND($H111^2/8*(2*ACOS(1-AL102/($H111/2))-SIN(2*ACOS(1-AL102/($H111/2)))),5))</f>
        <v>#DIV/0!</v>
      </c>
      <c r="AM104" s="43" t="e">
        <f t="shared" ref="AM104" si="1594">IF($H103=$AS$2,ROUND(AM102*($H108+$H110*AM102),5),ROUND($H111^2/8*(2*ACOS(1-AM102/($H111/2))-SIN(2*ACOS(1-AM102/($H111/2)))),5))</f>
        <v>#DIV/0!</v>
      </c>
      <c r="AN104" s="43" t="e">
        <f t="shared" ref="AN104" si="1595">IF($H103=$AS$2,ROUND(AN102*($H108+$H110*AN102),5),ROUND($H111^2/8*(2*ACOS(1-AN102/($H111/2))-SIN(2*ACOS(1-AN102/($H111/2)))),5))</f>
        <v>#DIV/0!</v>
      </c>
    </row>
    <row r="105" spans="1:45" ht="14.25" customHeight="1" x14ac:dyDescent="0.15">
      <c r="A105" s="50"/>
      <c r="B105" s="50"/>
      <c r="C105" s="6"/>
      <c r="D105" s="8"/>
      <c r="E105" s="12">
        <f>ROUND(D105/10000,3)</f>
        <v>0</v>
      </c>
      <c r="F105" s="4"/>
      <c r="G105" s="26" t="s">
        <v>19</v>
      </c>
      <c r="H105" s="48"/>
      <c r="I105" s="62"/>
      <c r="J105" s="59"/>
      <c r="K105" s="53"/>
      <c r="L105" s="62"/>
      <c r="M105" s="66"/>
      <c r="N105" s="58"/>
      <c r="O105" s="69"/>
      <c r="P105" s="70"/>
      <c r="Q105" s="53"/>
      <c r="R105" s="56"/>
      <c r="T105" s="42" t="s">
        <v>44</v>
      </c>
      <c r="U105" s="43" t="e">
        <f>ROUND(U104/U103,5)</f>
        <v>#DIV/0!</v>
      </c>
      <c r="V105" s="43" t="e">
        <f t="shared" ref="V105" si="1596">ROUND(V104/V103,5)</f>
        <v>#DIV/0!</v>
      </c>
      <c r="W105" s="43" t="e">
        <f t="shared" ref="W105" si="1597">ROUND(W104/W103,5)</f>
        <v>#DIV/0!</v>
      </c>
      <c r="X105" s="43" t="e">
        <f t="shared" ref="X105" si="1598">ROUND(X104/X103,5)</f>
        <v>#DIV/0!</v>
      </c>
      <c r="Y105" s="43" t="e">
        <f t="shared" ref="Y105" si="1599">ROUND(Y104/Y103,5)</f>
        <v>#DIV/0!</v>
      </c>
      <c r="Z105" s="43" t="e">
        <f t="shared" ref="Z105" si="1600">ROUND(Z104/Z103,5)</f>
        <v>#DIV/0!</v>
      </c>
      <c r="AA105" s="43" t="e">
        <f t="shared" ref="AA105" si="1601">ROUND(AA104/AA103,5)</f>
        <v>#DIV/0!</v>
      </c>
      <c r="AB105" s="43" t="e">
        <f t="shared" ref="AB105" si="1602">ROUND(AB104/AB103,5)</f>
        <v>#DIV/0!</v>
      </c>
      <c r="AC105" s="43" t="e">
        <f t="shared" ref="AC105" si="1603">ROUND(AC104/AC103,5)</f>
        <v>#DIV/0!</v>
      </c>
      <c r="AD105" s="43" t="e">
        <f t="shared" ref="AD105" si="1604">ROUND(AD104/AD103,5)</f>
        <v>#DIV/0!</v>
      </c>
      <c r="AE105" s="43" t="e">
        <f t="shared" ref="AE105" si="1605">ROUND(AE104/AE103,5)</f>
        <v>#DIV/0!</v>
      </c>
      <c r="AF105" s="43" t="e">
        <f t="shared" ref="AF105" si="1606">ROUND(AF104/AF103,5)</f>
        <v>#DIV/0!</v>
      </c>
      <c r="AG105" s="43" t="e">
        <f t="shared" ref="AG105" si="1607">ROUND(AG104/AG103,5)</f>
        <v>#DIV/0!</v>
      </c>
      <c r="AH105" s="43" t="e">
        <f t="shared" ref="AH105" si="1608">ROUND(AH104/AH103,5)</f>
        <v>#DIV/0!</v>
      </c>
      <c r="AI105" s="43" t="e">
        <f t="shared" ref="AI105" si="1609">ROUND(AI104/AI103,5)</f>
        <v>#DIV/0!</v>
      </c>
      <c r="AJ105" s="43" t="e">
        <f t="shared" ref="AJ105" si="1610">ROUND(AJ104/AJ103,5)</f>
        <v>#DIV/0!</v>
      </c>
      <c r="AK105" s="43" t="e">
        <f t="shared" ref="AK105" si="1611">ROUND(AK104/AK103,5)</f>
        <v>#DIV/0!</v>
      </c>
      <c r="AL105" s="43" t="e">
        <f t="shared" ref="AL105" si="1612">ROUND(AL104/AL103,5)</f>
        <v>#DIV/0!</v>
      </c>
      <c r="AM105" s="43" t="e">
        <f t="shared" ref="AM105" si="1613">ROUND(AM104/AM103,5)</f>
        <v>#DIV/0!</v>
      </c>
      <c r="AN105" s="43" t="e">
        <f t="shared" ref="AN105" si="1614">ROUND(AN104/AN103,5)</f>
        <v>#DIV/0!</v>
      </c>
    </row>
    <row r="106" spans="1:45" ht="14.25" customHeight="1" x14ac:dyDescent="0.15">
      <c r="A106" s="50"/>
      <c r="B106" s="50"/>
      <c r="C106" s="15" t="s">
        <v>6</v>
      </c>
      <c r="D106" s="16">
        <f>SUM(D102:D105)</f>
        <v>0</v>
      </c>
      <c r="E106" s="13">
        <f>SUM(E102:E105)</f>
        <v>0</v>
      </c>
      <c r="F106" s="17">
        <f>IF(E106=0,0,ROUND(F102*E102/E106+F103*E103/E106+F104*E104/E106+F105*E105/E106,2))</f>
        <v>0</v>
      </c>
      <c r="G106" s="38" t="s">
        <v>20</v>
      </c>
      <c r="H106" s="32"/>
      <c r="I106" s="62" t="s">
        <v>32</v>
      </c>
      <c r="J106" s="59" t="e">
        <f>IF($H103=$AS$2,ROUND(J102*($H108+$H110*J102),4),ROUND($H111^2/8*((2*ACOS(1-J102/($H111/2)))-SIN((2*ACOS(1-J102/($H111/2))))),4))</f>
        <v>#DIV/0!</v>
      </c>
      <c r="K106" s="53"/>
      <c r="L106" s="62" t="s">
        <v>33</v>
      </c>
      <c r="M106" s="64" t="e">
        <f>IF($H103=$AS$2,ROUND(M102*($H108+$H110*M102),5),ROUND($H111^2/8*(2*ACOS(1-M102/($H111/2))-SIN(2*ACOS(1-M102/($H111/2)))),5))</f>
        <v>#DIV/0!</v>
      </c>
      <c r="N106" s="58"/>
      <c r="O106" s="62" t="s">
        <v>28</v>
      </c>
      <c r="P106" s="59" t="e">
        <f>ROUND($H104/M110/60,4)</f>
        <v>#DIV/0!</v>
      </c>
      <c r="Q106" s="53"/>
      <c r="R106" s="56"/>
      <c r="T106" s="42" t="s">
        <v>45</v>
      </c>
      <c r="U106" s="43" t="e">
        <f>ROUND((U105^(2/3)*$H105^0.5)/$H106,5)</f>
        <v>#DIV/0!</v>
      </c>
      <c r="V106" s="43" t="e">
        <f>ROUND((V105^(2/3)*$H105^0.5)/$H106,5)</f>
        <v>#DIV/0!</v>
      </c>
      <c r="W106" s="43" t="e">
        <f t="shared" ref="W106" si="1615">ROUND((W105^(2/3)*$H105^0.5)/$H106,5)</f>
        <v>#DIV/0!</v>
      </c>
      <c r="X106" s="43" t="e">
        <f t="shared" ref="X106" si="1616">ROUND((X105^(2/3)*$H105^0.5)/$H106,5)</f>
        <v>#DIV/0!</v>
      </c>
      <c r="Y106" s="43" t="e">
        <f t="shared" ref="Y106" si="1617">ROUND((Y105^(2/3)*$H105^0.5)/$H106,5)</f>
        <v>#DIV/0!</v>
      </c>
      <c r="Z106" s="43" t="e">
        <f t="shared" ref="Z106" si="1618">ROUND((Z105^(2/3)*$H105^0.5)/$H106,5)</f>
        <v>#DIV/0!</v>
      </c>
      <c r="AA106" s="43" t="e">
        <f t="shared" ref="AA106" si="1619">ROUND((AA105^(2/3)*$H105^0.5)/$H106,5)</f>
        <v>#DIV/0!</v>
      </c>
      <c r="AB106" s="43" t="e">
        <f t="shared" ref="AB106" si="1620">ROUND((AB105^(2/3)*$H105^0.5)/$H106,5)</f>
        <v>#DIV/0!</v>
      </c>
      <c r="AC106" s="43" t="e">
        <f t="shared" ref="AC106" si="1621">ROUND((AC105^(2/3)*$H105^0.5)/$H106,5)</f>
        <v>#DIV/0!</v>
      </c>
      <c r="AD106" s="43" t="e">
        <f t="shared" ref="AD106" si="1622">ROUND((AD105^(2/3)*$H105^0.5)/$H106,5)</f>
        <v>#DIV/0!</v>
      </c>
      <c r="AE106" s="43" t="e">
        <f t="shared" ref="AE106" si="1623">ROUND((AE105^(2/3)*$H105^0.5)/$H106,5)</f>
        <v>#DIV/0!</v>
      </c>
      <c r="AF106" s="43" t="e">
        <f t="shared" ref="AF106" si="1624">ROUND((AF105^(2/3)*$H105^0.5)/$H106,5)</f>
        <v>#DIV/0!</v>
      </c>
      <c r="AG106" s="43" t="e">
        <f t="shared" ref="AG106" si="1625">ROUND((AG105^(2/3)*$H105^0.5)/$H106,5)</f>
        <v>#DIV/0!</v>
      </c>
      <c r="AH106" s="43" t="e">
        <f t="shared" ref="AH106" si="1626">ROUND((AH105^(2/3)*$H105^0.5)/$H106,5)</f>
        <v>#DIV/0!</v>
      </c>
      <c r="AI106" s="43" t="e">
        <f t="shared" ref="AI106" si="1627">ROUND((AI105^(2/3)*$H105^0.5)/$H106,5)</f>
        <v>#DIV/0!</v>
      </c>
      <c r="AJ106" s="43" t="e">
        <f t="shared" ref="AJ106" si="1628">ROUND((AJ105^(2/3)*$H105^0.5)/$H106,5)</f>
        <v>#DIV/0!</v>
      </c>
      <c r="AK106" s="43" t="e">
        <f t="shared" ref="AK106" si="1629">ROUND((AK105^(2/3)*$H105^0.5)/$H106,5)</f>
        <v>#DIV/0!</v>
      </c>
      <c r="AL106" s="43" t="e">
        <f t="shared" ref="AL106" si="1630">ROUND((AL105^(2/3)*$H105^0.5)/$H106,5)</f>
        <v>#DIV/0!</v>
      </c>
      <c r="AM106" s="43" t="e">
        <f t="shared" ref="AM106" si="1631">ROUND((AM105^(2/3)*$H105^0.5)/$H106,5)</f>
        <v>#DIV/0!</v>
      </c>
      <c r="AN106" s="43" t="e">
        <f t="shared" ref="AN106" si="1632">ROUND((AN105^(2/3)*$H105^0.5)/$H106,5)</f>
        <v>#DIV/0!</v>
      </c>
    </row>
    <row r="107" spans="1:45" ht="14.25" customHeight="1" x14ac:dyDescent="0.15">
      <c r="A107" s="50"/>
      <c r="B107" s="50"/>
      <c r="C107" s="5"/>
      <c r="D107" s="7"/>
      <c r="E107" s="11">
        <f>ROUND(D107/10000,3)</f>
        <v>0</v>
      </c>
      <c r="F107" s="3"/>
      <c r="G107" s="26" t="s">
        <v>97</v>
      </c>
      <c r="H107" s="31"/>
      <c r="I107" s="62"/>
      <c r="J107" s="59"/>
      <c r="K107" s="53"/>
      <c r="L107" s="62"/>
      <c r="M107" s="64"/>
      <c r="N107" s="58"/>
      <c r="O107" s="62"/>
      <c r="P107" s="59"/>
      <c r="Q107" s="53"/>
      <c r="R107" s="56"/>
      <c r="T107" s="44" t="s">
        <v>46</v>
      </c>
      <c r="U107" s="45" t="e">
        <f>ROUND(U104*U106,4)</f>
        <v>#DIV/0!</v>
      </c>
      <c r="V107" s="45" t="e">
        <f t="shared" ref="V107" si="1633">ROUND(V104*V106,4)</f>
        <v>#DIV/0!</v>
      </c>
      <c r="W107" s="45" t="e">
        <f t="shared" ref="W107" si="1634">ROUND(W104*W106,4)</f>
        <v>#DIV/0!</v>
      </c>
      <c r="X107" s="45" t="e">
        <f t="shared" ref="X107" si="1635">ROUND(X104*X106,4)</f>
        <v>#DIV/0!</v>
      </c>
      <c r="Y107" s="45" t="e">
        <f t="shared" ref="Y107" si="1636">ROUND(Y104*Y106,4)</f>
        <v>#DIV/0!</v>
      </c>
      <c r="Z107" s="45" t="e">
        <f t="shared" ref="Z107" si="1637">ROUND(Z104*Z106,4)</f>
        <v>#DIV/0!</v>
      </c>
      <c r="AA107" s="45" t="e">
        <f t="shared" ref="AA107" si="1638">ROUND(AA104*AA106,4)</f>
        <v>#DIV/0!</v>
      </c>
      <c r="AB107" s="45" t="e">
        <f t="shared" ref="AB107" si="1639">ROUND(AB104*AB106,4)</f>
        <v>#DIV/0!</v>
      </c>
      <c r="AC107" s="45" t="e">
        <f t="shared" ref="AC107" si="1640">ROUND(AC104*AC106,4)</f>
        <v>#DIV/0!</v>
      </c>
      <c r="AD107" s="45" t="e">
        <f t="shared" ref="AD107" si="1641">ROUND(AD104*AD106,4)</f>
        <v>#DIV/0!</v>
      </c>
      <c r="AE107" s="45" t="e">
        <f t="shared" ref="AE107" si="1642">ROUND(AE104*AE106,4)</f>
        <v>#DIV/0!</v>
      </c>
      <c r="AF107" s="45" t="e">
        <f t="shared" ref="AF107" si="1643">ROUND(AF104*AF106,4)</f>
        <v>#DIV/0!</v>
      </c>
      <c r="AG107" s="45" t="e">
        <f t="shared" ref="AG107" si="1644">ROUND(AG104*AG106,4)</f>
        <v>#DIV/0!</v>
      </c>
      <c r="AH107" s="45" t="e">
        <f t="shared" ref="AH107" si="1645">ROUND(AH104*AH106,4)</f>
        <v>#DIV/0!</v>
      </c>
      <c r="AI107" s="45" t="e">
        <f t="shared" ref="AI107" si="1646">ROUND(AI104*AI106,4)</f>
        <v>#DIV/0!</v>
      </c>
      <c r="AJ107" s="45" t="e">
        <f t="shared" ref="AJ107" si="1647">ROUND(AJ104*AJ106,4)</f>
        <v>#DIV/0!</v>
      </c>
      <c r="AK107" s="45" t="e">
        <f t="shared" ref="AK107" si="1648">ROUND(AK104*AK106,4)</f>
        <v>#DIV/0!</v>
      </c>
      <c r="AL107" s="45" t="e">
        <f t="shared" ref="AL107" si="1649">ROUND(AL104*AL106,4)</f>
        <v>#DIV/0!</v>
      </c>
      <c r="AM107" s="45" t="e">
        <f t="shared" ref="AM107" si="1650">ROUND(AM104*AM106,4)</f>
        <v>#DIV/0!</v>
      </c>
      <c r="AN107" s="45" t="e">
        <f t="shared" ref="AN107" si="1651">ROUND(AN104*AN106,4)</f>
        <v>#DIV/0!</v>
      </c>
    </row>
    <row r="108" spans="1:45" ht="14.25" customHeight="1" x14ac:dyDescent="0.15">
      <c r="A108" s="50"/>
      <c r="B108" s="50"/>
      <c r="C108" s="6"/>
      <c r="D108" s="8"/>
      <c r="E108" s="12">
        <f>ROUND(D108/10000,3)</f>
        <v>0</v>
      </c>
      <c r="F108" s="4"/>
      <c r="G108" s="26" t="s">
        <v>98</v>
      </c>
      <c r="H108" s="31"/>
      <c r="I108" s="62" t="s">
        <v>25</v>
      </c>
      <c r="J108" s="59" t="e">
        <f>ROUND(J106/J104,4)</f>
        <v>#DIV/0!</v>
      </c>
      <c r="K108" s="53"/>
      <c r="L108" s="62" t="s">
        <v>35</v>
      </c>
      <c r="M108" s="64" t="e">
        <f>ROUND(M106/M104,5)</f>
        <v>#DIV/0!</v>
      </c>
      <c r="N108" s="58"/>
      <c r="O108" s="62" t="s">
        <v>29</v>
      </c>
      <c r="P108" s="59" t="e">
        <f>SUM(P104:P107)</f>
        <v>#DIV/0!</v>
      </c>
      <c r="Q108" s="53"/>
      <c r="R108" s="56"/>
      <c r="T108" s="42" t="s">
        <v>47</v>
      </c>
      <c r="U108" s="43" t="e">
        <f>ROUND($H104/U106/60,4)</f>
        <v>#DIV/0!</v>
      </c>
      <c r="V108" s="43" t="e">
        <f t="shared" ref="V108:AN108" si="1652">ROUND($H104/V106/60,4)</f>
        <v>#DIV/0!</v>
      </c>
      <c r="W108" s="43" t="e">
        <f t="shared" si="1652"/>
        <v>#DIV/0!</v>
      </c>
      <c r="X108" s="43" t="e">
        <f t="shared" si="1652"/>
        <v>#DIV/0!</v>
      </c>
      <c r="Y108" s="43" t="e">
        <f t="shared" si="1652"/>
        <v>#DIV/0!</v>
      </c>
      <c r="Z108" s="43" t="e">
        <f t="shared" si="1652"/>
        <v>#DIV/0!</v>
      </c>
      <c r="AA108" s="43" t="e">
        <f t="shared" si="1652"/>
        <v>#DIV/0!</v>
      </c>
      <c r="AB108" s="43" t="e">
        <f t="shared" si="1652"/>
        <v>#DIV/0!</v>
      </c>
      <c r="AC108" s="43" t="e">
        <f t="shared" si="1652"/>
        <v>#DIV/0!</v>
      </c>
      <c r="AD108" s="43" t="e">
        <f t="shared" si="1652"/>
        <v>#DIV/0!</v>
      </c>
      <c r="AE108" s="43" t="e">
        <f t="shared" si="1652"/>
        <v>#DIV/0!</v>
      </c>
      <c r="AF108" s="43" t="e">
        <f t="shared" si="1652"/>
        <v>#DIV/0!</v>
      </c>
      <c r="AG108" s="43" t="e">
        <f t="shared" si="1652"/>
        <v>#DIV/0!</v>
      </c>
      <c r="AH108" s="43" t="e">
        <f t="shared" si="1652"/>
        <v>#DIV/0!</v>
      </c>
      <c r="AI108" s="43" t="e">
        <f t="shared" si="1652"/>
        <v>#DIV/0!</v>
      </c>
      <c r="AJ108" s="43" t="e">
        <f t="shared" si="1652"/>
        <v>#DIV/0!</v>
      </c>
      <c r="AK108" s="43" t="e">
        <f t="shared" si="1652"/>
        <v>#DIV/0!</v>
      </c>
      <c r="AL108" s="43" t="e">
        <f t="shared" si="1652"/>
        <v>#DIV/0!</v>
      </c>
      <c r="AM108" s="43" t="e">
        <f t="shared" si="1652"/>
        <v>#DIV/0!</v>
      </c>
      <c r="AN108" s="43" t="e">
        <f t="shared" si="1652"/>
        <v>#DIV/0!</v>
      </c>
    </row>
    <row r="109" spans="1:45" ht="14.25" customHeight="1" x14ac:dyDescent="0.15">
      <c r="A109" s="50"/>
      <c r="B109" s="50"/>
      <c r="C109" s="6"/>
      <c r="D109" s="8"/>
      <c r="E109" s="12">
        <f>ROUND(D109/10000,3)</f>
        <v>0</v>
      </c>
      <c r="F109" s="4"/>
      <c r="G109" s="26" t="s">
        <v>21</v>
      </c>
      <c r="H109" s="31"/>
      <c r="I109" s="62"/>
      <c r="J109" s="59"/>
      <c r="K109" s="53"/>
      <c r="L109" s="62"/>
      <c r="M109" s="64"/>
      <c r="N109" s="58"/>
      <c r="O109" s="62"/>
      <c r="P109" s="59"/>
      <c r="Q109" s="53"/>
      <c r="R109" s="56"/>
      <c r="T109" s="44" t="s">
        <v>48</v>
      </c>
      <c r="U109" s="45" t="e">
        <f>ROUND($F111*3500/($P104+U108+25)*$E111/360,4)</f>
        <v>#DIV/0!</v>
      </c>
      <c r="V109" s="45" t="e">
        <f t="shared" ref="V109" si="1653">ROUND($F111*3500/($P104+V108+25)*$E111/360,4)</f>
        <v>#DIV/0!</v>
      </c>
      <c r="W109" s="45" t="e">
        <f t="shared" ref="W109" si="1654">ROUND($F111*3500/($P104+W108+25)*$E111/360,4)</f>
        <v>#DIV/0!</v>
      </c>
      <c r="X109" s="45" t="e">
        <f t="shared" ref="X109" si="1655">ROUND($F111*3500/($P104+X108+25)*$E111/360,4)</f>
        <v>#DIV/0!</v>
      </c>
      <c r="Y109" s="45" t="e">
        <f t="shared" ref="Y109" si="1656">ROUND($F111*3500/($P104+Y108+25)*$E111/360,4)</f>
        <v>#DIV/0!</v>
      </c>
      <c r="Z109" s="45" t="e">
        <f t="shared" ref="Z109" si="1657">ROUND($F111*3500/($P104+Z108+25)*$E111/360,4)</f>
        <v>#DIV/0!</v>
      </c>
      <c r="AA109" s="45" t="e">
        <f t="shared" ref="AA109" si="1658">ROUND($F111*3500/($P104+AA108+25)*$E111/360,4)</f>
        <v>#DIV/0!</v>
      </c>
      <c r="AB109" s="45" t="e">
        <f t="shared" ref="AB109" si="1659">ROUND($F111*3500/($P104+AB108+25)*$E111/360,4)</f>
        <v>#DIV/0!</v>
      </c>
      <c r="AC109" s="45" t="e">
        <f t="shared" ref="AC109" si="1660">ROUND($F111*3500/($P104+AC108+25)*$E111/360,4)</f>
        <v>#DIV/0!</v>
      </c>
      <c r="AD109" s="45" t="e">
        <f t="shared" ref="AD109" si="1661">ROUND($F111*3500/($P104+AD108+25)*$E111/360,4)</f>
        <v>#DIV/0!</v>
      </c>
      <c r="AE109" s="45" t="e">
        <f t="shared" ref="AE109" si="1662">ROUND($F111*3500/($P104+AE108+25)*$E111/360,4)</f>
        <v>#DIV/0!</v>
      </c>
      <c r="AF109" s="45" t="e">
        <f t="shared" ref="AF109" si="1663">ROUND($F111*3500/($P104+AF108+25)*$E111/360,4)</f>
        <v>#DIV/0!</v>
      </c>
      <c r="AG109" s="45" t="e">
        <f t="shared" ref="AG109" si="1664">ROUND($F111*3500/($P104+AG108+25)*$E111/360,4)</f>
        <v>#DIV/0!</v>
      </c>
      <c r="AH109" s="45" t="e">
        <f t="shared" ref="AH109" si="1665">ROUND($F111*3500/($P104+AH108+25)*$E111/360,4)</f>
        <v>#DIV/0!</v>
      </c>
      <c r="AI109" s="45" t="e">
        <f t="shared" ref="AI109" si="1666">ROUND($F111*3500/($P104+AI108+25)*$E111/360,4)</f>
        <v>#DIV/0!</v>
      </c>
      <c r="AJ109" s="45" t="e">
        <f t="shared" ref="AJ109" si="1667">ROUND($F111*3500/($P104+AJ108+25)*$E111/360,4)</f>
        <v>#DIV/0!</v>
      </c>
      <c r="AK109" s="45" t="e">
        <f t="shared" ref="AK109" si="1668">ROUND($F111*3500/($P104+AK108+25)*$E111/360,4)</f>
        <v>#DIV/0!</v>
      </c>
      <c r="AL109" s="45" t="e">
        <f t="shared" ref="AL109" si="1669">ROUND($F111*3500/($P104+AL108+25)*$E111/360,4)</f>
        <v>#DIV/0!</v>
      </c>
      <c r="AM109" s="45" t="e">
        <f t="shared" ref="AM109" si="1670">ROUND($F111*3500/($P104+AM108+25)*$E111/360,4)</f>
        <v>#DIV/0!</v>
      </c>
      <c r="AN109" s="45" t="e">
        <f t="shared" ref="AN109" si="1671">ROUND($F111*3500/($P104+AN108+25)*$E111/360,4)</f>
        <v>#DIV/0!</v>
      </c>
    </row>
    <row r="110" spans="1:45" ht="14.25" customHeight="1" x14ac:dyDescent="0.15">
      <c r="A110" s="50"/>
      <c r="B110" s="50"/>
      <c r="C110" s="15" t="s">
        <v>7</v>
      </c>
      <c r="D110" s="16">
        <f>SUM(D107:D109)</f>
        <v>0</v>
      </c>
      <c r="E110" s="13">
        <f>SUM(E107:E109)</f>
        <v>0</v>
      </c>
      <c r="F110" s="17">
        <f>IF(E110=0,0,ROUND(F107*E107/E110+F108*E108/E110+F109*E109/E110,2))</f>
        <v>0</v>
      </c>
      <c r="G110" s="34" t="s">
        <v>40</v>
      </c>
      <c r="H110" s="35" t="str">
        <f>IF(H103=AS$2,ROUND((H107-H108)/(2*H109),4),"")</f>
        <v/>
      </c>
      <c r="I110" s="62" t="s">
        <v>26</v>
      </c>
      <c r="J110" s="59" t="e">
        <f>ROUND((J108^(2/3)*$H105^0.5)/$H106,4)</f>
        <v>#DIV/0!</v>
      </c>
      <c r="K110" s="53"/>
      <c r="L110" s="62" t="s">
        <v>36</v>
      </c>
      <c r="M110" s="64" t="e">
        <f>ROUND((M108^(2/3)*$H105^0.5)/$H106,5)</f>
        <v>#DIV/0!</v>
      </c>
      <c r="N110" s="58"/>
      <c r="O110" s="62" t="s">
        <v>30</v>
      </c>
      <c r="P110" s="59" t="e">
        <f>ROUND(3500/(P108+25),4)</f>
        <v>#DIV/0!</v>
      </c>
      <c r="Q110" s="53"/>
      <c r="R110" s="56"/>
      <c r="T110" s="42" t="s">
        <v>49</v>
      </c>
      <c r="U110" s="43" t="e">
        <f>IF($H103=$AS$2,$H105^0.5/$H106*(U102*($H108+$H110*U102))^(5/3)-U109*($H108+2*(U102^2+$H110^2*U102^2)^0.5)^(2/3),$H105^0.5/$H106*($H111^2/8*(2*ACOS(1-U102/($H111/2))-SIN(2*ACOS(1-U102/($H111/2)))))^(5/3)-U109*($H111/2*2*ACOS(1-U102/($H111/2)))^(2/3))</f>
        <v>#DIV/0!</v>
      </c>
      <c r="V110" s="43" t="e">
        <f t="shared" ref="V110" si="1672">IF($H103=$AS$2,$H105^0.5/$H106*(V102*($H108+$H110*V102))^(5/3)-V109*($H108+2*(V102^2+$H110^2*V102^2)^0.5)^(2/3),$H105^0.5/$H106*($H111^2/8*(2*ACOS(1-V102/($H111/2))-SIN(2*ACOS(1-V102/($H111/2)))))^(5/3)-V109*($H111/2*2*ACOS(1-V102/($H111/2)))^(2/3))</f>
        <v>#DIV/0!</v>
      </c>
      <c r="W110" s="43" t="e">
        <f t="shared" ref="W110" si="1673">IF($H103=$AS$2,$H105^0.5/$H106*(W102*($H108+$H110*W102))^(5/3)-W109*($H108+2*(W102^2+$H110^2*W102^2)^0.5)^(2/3),$H105^0.5/$H106*($H111^2/8*(2*ACOS(1-W102/($H111/2))-SIN(2*ACOS(1-W102/($H111/2)))))^(5/3)-W109*($H111/2*2*ACOS(1-W102/($H111/2)))^(2/3))</f>
        <v>#DIV/0!</v>
      </c>
      <c r="X110" s="43" t="e">
        <f t="shared" ref="X110" si="1674">IF($H103=$AS$2,$H105^0.5/$H106*(X102*($H108+$H110*X102))^(5/3)-X109*($H108+2*(X102^2+$H110^2*X102^2)^0.5)^(2/3),$H105^0.5/$H106*($H111^2/8*(2*ACOS(1-X102/($H111/2))-SIN(2*ACOS(1-X102/($H111/2)))))^(5/3)-X109*($H111/2*2*ACOS(1-X102/($H111/2)))^(2/3))</f>
        <v>#DIV/0!</v>
      </c>
      <c r="Y110" s="43" t="e">
        <f t="shared" ref="Y110" si="1675">IF($H103=$AS$2,$H105^0.5/$H106*(Y102*($H108+$H110*Y102))^(5/3)-Y109*($H108+2*(Y102^2+$H110^2*Y102^2)^0.5)^(2/3),$H105^0.5/$H106*($H111^2/8*(2*ACOS(1-Y102/($H111/2))-SIN(2*ACOS(1-Y102/($H111/2)))))^(5/3)-Y109*($H111/2*2*ACOS(1-Y102/($H111/2)))^(2/3))</f>
        <v>#DIV/0!</v>
      </c>
      <c r="Z110" s="43" t="e">
        <f t="shared" ref="Z110" si="1676">IF($H103=$AS$2,$H105^0.5/$H106*(Z102*($H108+$H110*Z102))^(5/3)-Z109*($H108+2*(Z102^2+$H110^2*Z102^2)^0.5)^(2/3),$H105^0.5/$H106*($H111^2/8*(2*ACOS(1-Z102/($H111/2))-SIN(2*ACOS(1-Z102/($H111/2)))))^(5/3)-Z109*($H111/2*2*ACOS(1-Z102/($H111/2)))^(2/3))</f>
        <v>#DIV/0!</v>
      </c>
      <c r="AA110" s="43" t="e">
        <f t="shared" ref="AA110" si="1677">IF($H103=$AS$2,$H105^0.5/$H106*(AA102*($H108+$H110*AA102))^(5/3)-AA109*($H108+2*(AA102^2+$H110^2*AA102^2)^0.5)^(2/3),$H105^0.5/$H106*($H111^2/8*(2*ACOS(1-AA102/($H111/2))-SIN(2*ACOS(1-AA102/($H111/2)))))^(5/3)-AA109*($H111/2*2*ACOS(1-AA102/($H111/2)))^(2/3))</f>
        <v>#DIV/0!</v>
      </c>
      <c r="AB110" s="43" t="e">
        <f t="shared" ref="AB110" si="1678">IF($H103=$AS$2,$H105^0.5/$H106*(AB102*($H108+$H110*AB102))^(5/3)-AB109*($H108+2*(AB102^2+$H110^2*AB102^2)^0.5)^(2/3),$H105^0.5/$H106*($H111^2/8*(2*ACOS(1-AB102/($H111/2))-SIN(2*ACOS(1-AB102/($H111/2)))))^(5/3)-AB109*($H111/2*2*ACOS(1-AB102/($H111/2)))^(2/3))</f>
        <v>#DIV/0!</v>
      </c>
      <c r="AC110" s="43" t="e">
        <f t="shared" ref="AC110" si="1679">IF($H103=$AS$2,$H105^0.5/$H106*(AC102*($H108+$H110*AC102))^(5/3)-AC109*($H108+2*(AC102^2+$H110^2*AC102^2)^0.5)^(2/3),$H105^0.5/$H106*($H111^2/8*(2*ACOS(1-AC102/($H111/2))-SIN(2*ACOS(1-AC102/($H111/2)))))^(5/3)-AC109*($H111/2*2*ACOS(1-AC102/($H111/2)))^(2/3))</f>
        <v>#DIV/0!</v>
      </c>
      <c r="AD110" s="43" t="e">
        <f t="shared" ref="AD110" si="1680">IF($H103=$AS$2,$H105^0.5/$H106*(AD102*($H108+$H110*AD102))^(5/3)-AD109*($H108+2*(AD102^2+$H110^2*AD102^2)^0.5)^(2/3),$H105^0.5/$H106*($H111^2/8*(2*ACOS(1-AD102/($H111/2))-SIN(2*ACOS(1-AD102/($H111/2)))))^(5/3)-AD109*($H111/2*2*ACOS(1-AD102/($H111/2)))^(2/3))</f>
        <v>#DIV/0!</v>
      </c>
      <c r="AE110" s="43" t="e">
        <f t="shared" ref="AE110" si="1681">IF($H103=$AS$2,$H105^0.5/$H106*(AE102*($H108+$H110*AE102))^(5/3)-AE109*($H108+2*(AE102^2+$H110^2*AE102^2)^0.5)^(2/3),$H105^0.5/$H106*($H111^2/8*(2*ACOS(1-AE102/($H111/2))-SIN(2*ACOS(1-AE102/($H111/2)))))^(5/3)-AE109*($H111/2*2*ACOS(1-AE102/($H111/2)))^(2/3))</f>
        <v>#DIV/0!</v>
      </c>
      <c r="AF110" s="43" t="e">
        <f t="shared" ref="AF110" si="1682">IF($H103=$AS$2,$H105^0.5/$H106*(AF102*($H108+$H110*AF102))^(5/3)-AF109*($H108+2*(AF102^2+$H110^2*AF102^2)^0.5)^(2/3),$H105^0.5/$H106*($H111^2/8*(2*ACOS(1-AF102/($H111/2))-SIN(2*ACOS(1-AF102/($H111/2)))))^(5/3)-AF109*($H111/2*2*ACOS(1-AF102/($H111/2)))^(2/3))</f>
        <v>#DIV/0!</v>
      </c>
      <c r="AG110" s="43" t="e">
        <f t="shared" ref="AG110" si="1683">IF($H103=$AS$2,$H105^0.5/$H106*(AG102*($H108+$H110*AG102))^(5/3)-AG109*($H108+2*(AG102^2+$H110^2*AG102^2)^0.5)^(2/3),$H105^0.5/$H106*($H111^2/8*(2*ACOS(1-AG102/($H111/2))-SIN(2*ACOS(1-AG102/($H111/2)))))^(5/3)-AG109*($H111/2*2*ACOS(1-AG102/($H111/2)))^(2/3))</f>
        <v>#DIV/0!</v>
      </c>
      <c r="AH110" s="43" t="e">
        <f t="shared" ref="AH110" si="1684">IF($H103=$AS$2,$H105^0.5/$H106*(AH102*($H108+$H110*AH102))^(5/3)-AH109*($H108+2*(AH102^2+$H110^2*AH102^2)^0.5)^(2/3),$H105^0.5/$H106*($H111^2/8*(2*ACOS(1-AH102/($H111/2))-SIN(2*ACOS(1-AH102/($H111/2)))))^(5/3)-AH109*($H111/2*2*ACOS(1-AH102/($H111/2)))^(2/3))</f>
        <v>#DIV/0!</v>
      </c>
      <c r="AI110" s="43" t="e">
        <f t="shared" ref="AI110" si="1685">IF($H103=$AS$2,$H105^0.5/$H106*(AI102*($H108+$H110*AI102))^(5/3)-AI109*($H108+2*(AI102^2+$H110^2*AI102^2)^0.5)^(2/3),$H105^0.5/$H106*($H111^2/8*(2*ACOS(1-AI102/($H111/2))-SIN(2*ACOS(1-AI102/($H111/2)))))^(5/3)-AI109*($H111/2*2*ACOS(1-AI102/($H111/2)))^(2/3))</f>
        <v>#DIV/0!</v>
      </c>
      <c r="AJ110" s="43" t="e">
        <f t="shared" ref="AJ110" si="1686">IF($H103=$AS$2,$H105^0.5/$H106*(AJ102*($H108+$H110*AJ102))^(5/3)-AJ109*($H108+2*(AJ102^2+$H110^2*AJ102^2)^0.5)^(2/3),$H105^0.5/$H106*($H111^2/8*(2*ACOS(1-AJ102/($H111/2))-SIN(2*ACOS(1-AJ102/($H111/2)))))^(5/3)-AJ109*($H111/2*2*ACOS(1-AJ102/($H111/2)))^(2/3))</f>
        <v>#DIV/0!</v>
      </c>
      <c r="AK110" s="43" t="e">
        <f t="shared" ref="AK110" si="1687">IF($H103=$AS$2,$H105^0.5/$H106*(AK102*($H108+$H110*AK102))^(5/3)-AK109*($H108+2*(AK102^2+$H110^2*AK102^2)^0.5)^(2/3),$H105^0.5/$H106*($H111^2/8*(2*ACOS(1-AK102/($H111/2))-SIN(2*ACOS(1-AK102/($H111/2)))))^(5/3)-AK109*($H111/2*2*ACOS(1-AK102/($H111/2)))^(2/3))</f>
        <v>#DIV/0!</v>
      </c>
      <c r="AL110" s="43" t="e">
        <f t="shared" ref="AL110" si="1688">IF($H103=$AS$2,$H105^0.5/$H106*(AL102*($H108+$H110*AL102))^(5/3)-AL109*($H108+2*(AL102^2+$H110^2*AL102^2)^0.5)^(2/3),$H105^0.5/$H106*($H111^2/8*(2*ACOS(1-AL102/($H111/2))-SIN(2*ACOS(1-AL102/($H111/2)))))^(5/3)-AL109*($H111/2*2*ACOS(1-AL102/($H111/2)))^(2/3))</f>
        <v>#DIV/0!</v>
      </c>
      <c r="AM110" s="43" t="e">
        <f t="shared" ref="AM110" si="1689">IF($H103=$AS$2,$H105^0.5/$H106*(AM102*($H108+$H110*AM102))^(5/3)-AM109*($H108+2*(AM102^2+$H110^2*AM102^2)^0.5)^(2/3),$H105^0.5/$H106*($H111^2/8*(2*ACOS(1-AM102/($H111/2))-SIN(2*ACOS(1-AM102/($H111/2)))))^(5/3)-AM109*($H111/2*2*ACOS(1-AM102/($H111/2)))^(2/3))</f>
        <v>#DIV/0!</v>
      </c>
      <c r="AN110" s="43" t="e">
        <f t="shared" ref="AN110" si="1690">IF($H103=$AS$2,$H105^0.5/$H106*(AN102*($H108+$H110*AN102))^(5/3)-AN109*($H108+2*(AN102^2+$H110^2*AN102^2)^0.5)^(2/3),$H105^0.5/$H106*($H111^2/8*(2*ACOS(1-AN102/($H111/2))-SIN(2*ACOS(1-AN102/($H111/2)))))^(5/3)-AN109*($H111/2*2*ACOS(1-AN102/($H111/2)))^(2/3))</f>
        <v>#DIV/0!</v>
      </c>
    </row>
    <row r="111" spans="1:45" ht="14.25" customHeight="1" x14ac:dyDescent="0.15">
      <c r="A111" s="51"/>
      <c r="B111" s="51"/>
      <c r="C111" s="15" t="s">
        <v>8</v>
      </c>
      <c r="D111" s="16">
        <f>SUM(D110,D106)</f>
        <v>0</v>
      </c>
      <c r="E111" s="13">
        <f>SUM(E110,E106)</f>
        <v>0</v>
      </c>
      <c r="F111" s="17">
        <f>IF(E111=0,0,ROUND(F106*E106/E111+F110*E110/E111,2))</f>
        <v>0</v>
      </c>
      <c r="G111" s="28" t="s">
        <v>22</v>
      </c>
      <c r="H111" s="33"/>
      <c r="I111" s="67"/>
      <c r="J111" s="60"/>
      <c r="K111" s="54"/>
      <c r="L111" s="67"/>
      <c r="M111" s="74"/>
      <c r="N111" s="58"/>
      <c r="O111" s="67"/>
      <c r="P111" s="60"/>
      <c r="Q111" s="54"/>
      <c r="R111" s="57"/>
      <c r="T111" s="46" t="s">
        <v>50</v>
      </c>
      <c r="U111" s="47" t="e">
        <f>IF($H103=$AS$2,5/3*$H105^0.5/$H106*(U102*($H108+$H110*U102))^(2/3)*($H108+2*$H110*U102)-2/3*U109*($H108+2*(U102^2+$H110^2*U102^2)^0.5)^(-1/3)*(U102^2+$H110^2*U102^2)^(-1/2)*2*U102*(1+$H110^2),5/3*$H105^0.5/$H106*($H111^2/8*(2*ACOS(1-U102/($H111/2))-SIN(2*ACOS(1-U102/($H111/2)))))^(2/3)*($H111^2/8*(1-COS(2*ACOS(1-U102/($H111/2)))))-2/3*U109*($H111/2*2*ACOS(1-U102/($H111/2)))^(-1/3)*$H111/2)</f>
        <v>#DIV/0!</v>
      </c>
      <c r="V111" s="47" t="e">
        <f t="shared" ref="V111" si="1691">IF($H103=$AS$2,5/3*$H105^0.5/$H106*(V102*($H108+$H110*V102))^(2/3)*($H108+2*$H110*V102)-2/3*V109*($H108+2*(V102^2+$H110^2*V102^2)^0.5)^(-1/3)*(V102^2+$H110^2*V102^2)^(-1/2)*2*V102*(1+$H110^2),5/3*$H105^0.5/$H106*($H111^2/8*(2*ACOS(1-V102/($H111/2))-SIN(2*ACOS(1-V102/($H111/2)))))^(2/3)*($H111^2/8*(1-COS(2*ACOS(1-V102/($H111/2)))))-2/3*V109*($H111/2*2*ACOS(1-V102/($H111/2)))^(-1/3)*$H111/2)</f>
        <v>#DIV/0!</v>
      </c>
      <c r="W111" s="47" t="e">
        <f t="shared" ref="W111" si="1692">IF($H103=$AS$2,5/3*$H105^0.5/$H106*(W102*($H108+$H110*W102))^(2/3)*($H108+2*$H110*W102)-2/3*W109*($H108+2*(W102^2+$H110^2*W102^2)^0.5)^(-1/3)*(W102^2+$H110^2*W102^2)^(-1/2)*2*W102*(1+$H110^2),5/3*$H105^0.5/$H106*($H111^2/8*(2*ACOS(1-W102/($H111/2))-SIN(2*ACOS(1-W102/($H111/2)))))^(2/3)*($H111^2/8*(1-COS(2*ACOS(1-W102/($H111/2)))))-2/3*W109*($H111/2*2*ACOS(1-W102/($H111/2)))^(-1/3)*$H111/2)</f>
        <v>#DIV/0!</v>
      </c>
      <c r="X111" s="47" t="e">
        <f t="shared" ref="X111" si="1693">IF($H103=$AS$2,5/3*$H105^0.5/$H106*(X102*($H108+$H110*X102))^(2/3)*($H108+2*$H110*X102)-2/3*X109*($H108+2*(X102^2+$H110^2*X102^2)^0.5)^(-1/3)*(X102^2+$H110^2*X102^2)^(-1/2)*2*X102*(1+$H110^2),5/3*$H105^0.5/$H106*($H111^2/8*(2*ACOS(1-X102/($H111/2))-SIN(2*ACOS(1-X102/($H111/2)))))^(2/3)*($H111^2/8*(1-COS(2*ACOS(1-X102/($H111/2)))))-2/3*X109*($H111/2*2*ACOS(1-X102/($H111/2)))^(-1/3)*$H111/2)</f>
        <v>#DIV/0!</v>
      </c>
      <c r="Y111" s="47" t="e">
        <f t="shared" ref="Y111" si="1694">IF($H103=$AS$2,5/3*$H105^0.5/$H106*(Y102*($H108+$H110*Y102))^(2/3)*($H108+2*$H110*Y102)-2/3*Y109*($H108+2*(Y102^2+$H110^2*Y102^2)^0.5)^(-1/3)*(Y102^2+$H110^2*Y102^2)^(-1/2)*2*Y102*(1+$H110^2),5/3*$H105^0.5/$H106*($H111^2/8*(2*ACOS(1-Y102/($H111/2))-SIN(2*ACOS(1-Y102/($H111/2)))))^(2/3)*($H111^2/8*(1-COS(2*ACOS(1-Y102/($H111/2)))))-2/3*Y109*($H111/2*2*ACOS(1-Y102/($H111/2)))^(-1/3)*$H111/2)</f>
        <v>#DIV/0!</v>
      </c>
      <c r="Z111" s="47" t="e">
        <f t="shared" ref="Z111" si="1695">IF($H103=$AS$2,5/3*$H105^0.5/$H106*(Z102*($H108+$H110*Z102))^(2/3)*($H108+2*$H110*Z102)-2/3*Z109*($H108+2*(Z102^2+$H110^2*Z102^2)^0.5)^(-1/3)*(Z102^2+$H110^2*Z102^2)^(-1/2)*2*Z102*(1+$H110^2),5/3*$H105^0.5/$H106*($H111^2/8*(2*ACOS(1-Z102/($H111/2))-SIN(2*ACOS(1-Z102/($H111/2)))))^(2/3)*($H111^2/8*(1-COS(2*ACOS(1-Z102/($H111/2)))))-2/3*Z109*($H111/2*2*ACOS(1-Z102/($H111/2)))^(-1/3)*$H111/2)</f>
        <v>#DIV/0!</v>
      </c>
      <c r="AA111" s="47" t="e">
        <f t="shared" ref="AA111" si="1696">IF($H103=$AS$2,5/3*$H105^0.5/$H106*(AA102*($H108+$H110*AA102))^(2/3)*($H108+2*$H110*AA102)-2/3*AA109*($H108+2*(AA102^2+$H110^2*AA102^2)^0.5)^(-1/3)*(AA102^2+$H110^2*AA102^2)^(-1/2)*2*AA102*(1+$H110^2),5/3*$H105^0.5/$H106*($H111^2/8*(2*ACOS(1-AA102/($H111/2))-SIN(2*ACOS(1-AA102/($H111/2)))))^(2/3)*($H111^2/8*(1-COS(2*ACOS(1-AA102/($H111/2)))))-2/3*AA109*($H111/2*2*ACOS(1-AA102/($H111/2)))^(-1/3)*$H111/2)</f>
        <v>#DIV/0!</v>
      </c>
      <c r="AB111" s="47" t="e">
        <f t="shared" ref="AB111" si="1697">IF($H103=$AS$2,5/3*$H105^0.5/$H106*(AB102*($H108+$H110*AB102))^(2/3)*($H108+2*$H110*AB102)-2/3*AB109*($H108+2*(AB102^2+$H110^2*AB102^2)^0.5)^(-1/3)*(AB102^2+$H110^2*AB102^2)^(-1/2)*2*AB102*(1+$H110^2),5/3*$H105^0.5/$H106*($H111^2/8*(2*ACOS(1-AB102/($H111/2))-SIN(2*ACOS(1-AB102/($H111/2)))))^(2/3)*($H111^2/8*(1-COS(2*ACOS(1-AB102/($H111/2)))))-2/3*AB109*($H111/2*2*ACOS(1-AB102/($H111/2)))^(-1/3)*$H111/2)</f>
        <v>#DIV/0!</v>
      </c>
      <c r="AC111" s="47" t="e">
        <f t="shared" ref="AC111" si="1698">IF($H103=$AS$2,5/3*$H105^0.5/$H106*(AC102*($H108+$H110*AC102))^(2/3)*($H108+2*$H110*AC102)-2/3*AC109*($H108+2*(AC102^2+$H110^2*AC102^2)^0.5)^(-1/3)*(AC102^2+$H110^2*AC102^2)^(-1/2)*2*AC102*(1+$H110^2),5/3*$H105^0.5/$H106*($H111^2/8*(2*ACOS(1-AC102/($H111/2))-SIN(2*ACOS(1-AC102/($H111/2)))))^(2/3)*($H111^2/8*(1-COS(2*ACOS(1-AC102/($H111/2)))))-2/3*AC109*($H111/2*2*ACOS(1-AC102/($H111/2)))^(-1/3)*$H111/2)</f>
        <v>#DIV/0!</v>
      </c>
      <c r="AD111" s="47" t="e">
        <f t="shared" ref="AD111" si="1699">IF($H103=$AS$2,5/3*$H105^0.5/$H106*(AD102*($H108+$H110*AD102))^(2/3)*($H108+2*$H110*AD102)-2/3*AD109*($H108+2*(AD102^2+$H110^2*AD102^2)^0.5)^(-1/3)*(AD102^2+$H110^2*AD102^2)^(-1/2)*2*AD102*(1+$H110^2),5/3*$H105^0.5/$H106*($H111^2/8*(2*ACOS(1-AD102/($H111/2))-SIN(2*ACOS(1-AD102/($H111/2)))))^(2/3)*($H111^2/8*(1-COS(2*ACOS(1-AD102/($H111/2)))))-2/3*AD109*($H111/2*2*ACOS(1-AD102/($H111/2)))^(-1/3)*$H111/2)</f>
        <v>#DIV/0!</v>
      </c>
      <c r="AE111" s="47" t="e">
        <f t="shared" ref="AE111" si="1700">IF($H103=$AS$2,5/3*$H105^0.5/$H106*(AE102*($H108+$H110*AE102))^(2/3)*($H108+2*$H110*AE102)-2/3*AE109*($H108+2*(AE102^2+$H110^2*AE102^2)^0.5)^(-1/3)*(AE102^2+$H110^2*AE102^2)^(-1/2)*2*AE102*(1+$H110^2),5/3*$H105^0.5/$H106*($H111^2/8*(2*ACOS(1-AE102/($H111/2))-SIN(2*ACOS(1-AE102/($H111/2)))))^(2/3)*($H111^2/8*(1-COS(2*ACOS(1-AE102/($H111/2)))))-2/3*AE109*($H111/2*2*ACOS(1-AE102/($H111/2)))^(-1/3)*$H111/2)</f>
        <v>#DIV/0!</v>
      </c>
      <c r="AF111" s="47" t="e">
        <f t="shared" ref="AF111" si="1701">IF($H103=$AS$2,5/3*$H105^0.5/$H106*(AF102*($H108+$H110*AF102))^(2/3)*($H108+2*$H110*AF102)-2/3*AF109*($H108+2*(AF102^2+$H110^2*AF102^2)^0.5)^(-1/3)*(AF102^2+$H110^2*AF102^2)^(-1/2)*2*AF102*(1+$H110^2),5/3*$H105^0.5/$H106*($H111^2/8*(2*ACOS(1-AF102/($H111/2))-SIN(2*ACOS(1-AF102/($H111/2)))))^(2/3)*($H111^2/8*(1-COS(2*ACOS(1-AF102/($H111/2)))))-2/3*AF109*($H111/2*2*ACOS(1-AF102/($H111/2)))^(-1/3)*$H111/2)</f>
        <v>#DIV/0!</v>
      </c>
      <c r="AG111" s="47" t="e">
        <f t="shared" ref="AG111" si="1702">IF($H103=$AS$2,5/3*$H105^0.5/$H106*(AG102*($H108+$H110*AG102))^(2/3)*($H108+2*$H110*AG102)-2/3*AG109*($H108+2*(AG102^2+$H110^2*AG102^2)^0.5)^(-1/3)*(AG102^2+$H110^2*AG102^2)^(-1/2)*2*AG102*(1+$H110^2),5/3*$H105^0.5/$H106*($H111^2/8*(2*ACOS(1-AG102/($H111/2))-SIN(2*ACOS(1-AG102/($H111/2)))))^(2/3)*($H111^2/8*(1-COS(2*ACOS(1-AG102/($H111/2)))))-2/3*AG109*($H111/2*2*ACOS(1-AG102/($H111/2)))^(-1/3)*$H111/2)</f>
        <v>#DIV/0!</v>
      </c>
      <c r="AH111" s="47" t="e">
        <f t="shared" ref="AH111" si="1703">IF($H103=$AS$2,5/3*$H105^0.5/$H106*(AH102*($H108+$H110*AH102))^(2/3)*($H108+2*$H110*AH102)-2/3*AH109*($H108+2*(AH102^2+$H110^2*AH102^2)^0.5)^(-1/3)*(AH102^2+$H110^2*AH102^2)^(-1/2)*2*AH102*(1+$H110^2),5/3*$H105^0.5/$H106*($H111^2/8*(2*ACOS(1-AH102/($H111/2))-SIN(2*ACOS(1-AH102/($H111/2)))))^(2/3)*($H111^2/8*(1-COS(2*ACOS(1-AH102/($H111/2)))))-2/3*AH109*($H111/2*2*ACOS(1-AH102/($H111/2)))^(-1/3)*$H111/2)</f>
        <v>#DIV/0!</v>
      </c>
      <c r="AI111" s="47" t="e">
        <f t="shared" ref="AI111" si="1704">IF($H103=$AS$2,5/3*$H105^0.5/$H106*(AI102*($H108+$H110*AI102))^(2/3)*($H108+2*$H110*AI102)-2/3*AI109*($H108+2*(AI102^2+$H110^2*AI102^2)^0.5)^(-1/3)*(AI102^2+$H110^2*AI102^2)^(-1/2)*2*AI102*(1+$H110^2),5/3*$H105^0.5/$H106*($H111^2/8*(2*ACOS(1-AI102/($H111/2))-SIN(2*ACOS(1-AI102/($H111/2)))))^(2/3)*($H111^2/8*(1-COS(2*ACOS(1-AI102/($H111/2)))))-2/3*AI109*($H111/2*2*ACOS(1-AI102/($H111/2)))^(-1/3)*$H111/2)</f>
        <v>#DIV/0!</v>
      </c>
      <c r="AJ111" s="47" t="e">
        <f t="shared" ref="AJ111" si="1705">IF($H103=$AS$2,5/3*$H105^0.5/$H106*(AJ102*($H108+$H110*AJ102))^(2/3)*($H108+2*$H110*AJ102)-2/3*AJ109*($H108+2*(AJ102^2+$H110^2*AJ102^2)^0.5)^(-1/3)*(AJ102^2+$H110^2*AJ102^2)^(-1/2)*2*AJ102*(1+$H110^2),5/3*$H105^0.5/$H106*($H111^2/8*(2*ACOS(1-AJ102/($H111/2))-SIN(2*ACOS(1-AJ102/($H111/2)))))^(2/3)*($H111^2/8*(1-COS(2*ACOS(1-AJ102/($H111/2)))))-2/3*AJ109*($H111/2*2*ACOS(1-AJ102/($H111/2)))^(-1/3)*$H111/2)</f>
        <v>#DIV/0!</v>
      </c>
      <c r="AK111" s="47" t="e">
        <f t="shared" ref="AK111" si="1706">IF($H103=$AS$2,5/3*$H105^0.5/$H106*(AK102*($H108+$H110*AK102))^(2/3)*($H108+2*$H110*AK102)-2/3*AK109*($H108+2*(AK102^2+$H110^2*AK102^2)^0.5)^(-1/3)*(AK102^2+$H110^2*AK102^2)^(-1/2)*2*AK102*(1+$H110^2),5/3*$H105^0.5/$H106*($H111^2/8*(2*ACOS(1-AK102/($H111/2))-SIN(2*ACOS(1-AK102/($H111/2)))))^(2/3)*($H111^2/8*(1-COS(2*ACOS(1-AK102/($H111/2)))))-2/3*AK109*($H111/2*2*ACOS(1-AK102/($H111/2)))^(-1/3)*$H111/2)</f>
        <v>#DIV/0!</v>
      </c>
      <c r="AL111" s="47" t="e">
        <f t="shared" ref="AL111" si="1707">IF($H103=$AS$2,5/3*$H105^0.5/$H106*(AL102*($H108+$H110*AL102))^(2/3)*($H108+2*$H110*AL102)-2/3*AL109*($H108+2*(AL102^2+$H110^2*AL102^2)^0.5)^(-1/3)*(AL102^2+$H110^2*AL102^2)^(-1/2)*2*AL102*(1+$H110^2),5/3*$H105^0.5/$H106*($H111^2/8*(2*ACOS(1-AL102/($H111/2))-SIN(2*ACOS(1-AL102/($H111/2)))))^(2/3)*($H111^2/8*(1-COS(2*ACOS(1-AL102/($H111/2)))))-2/3*AL109*($H111/2*2*ACOS(1-AL102/($H111/2)))^(-1/3)*$H111/2)</f>
        <v>#DIV/0!</v>
      </c>
      <c r="AM111" s="47" t="e">
        <f t="shared" ref="AM111" si="1708">IF($H103=$AS$2,5/3*$H105^0.5/$H106*(AM102*($H108+$H110*AM102))^(2/3)*($H108+2*$H110*AM102)-2/3*AM109*($H108+2*(AM102^2+$H110^2*AM102^2)^0.5)^(-1/3)*(AM102^2+$H110^2*AM102^2)^(-1/2)*2*AM102*(1+$H110^2),5/3*$H105^0.5/$H106*($H111^2/8*(2*ACOS(1-AM102/($H111/2))-SIN(2*ACOS(1-AM102/($H111/2)))))^(2/3)*($H111^2/8*(1-COS(2*ACOS(1-AM102/($H111/2)))))-2/3*AM109*($H111/2*2*ACOS(1-AM102/($H111/2)))^(-1/3)*$H111/2)</f>
        <v>#DIV/0!</v>
      </c>
      <c r="AN111" s="47" t="e">
        <f t="shared" ref="AN111" si="1709">IF($H103=$AS$2,5/3*$H105^0.5/$H106*(AN102*($H108+$H110*AN102))^(2/3)*($H108+2*$H110*AN102)-2/3*AN109*($H108+2*(AN102^2+$H110^2*AN102^2)^0.5)^(-1/3)*(AN102^2+$H110^2*AN102^2)^(-1/2)*2*AN102*(1+$H110^2),5/3*$H105^0.5/$H106*($H111^2/8*(2*ACOS(1-AN102/($H111/2))-SIN(2*ACOS(1-AN102/($H111/2)))))^(2/3)*($H111^2/8*(1-COS(2*ACOS(1-AN102/($H111/2)))))-2/3*AN109*($H111/2*2*ACOS(1-AN102/($H111/2)))^(-1/3)*$H111/2)</f>
        <v>#DIV/0!</v>
      </c>
    </row>
    <row r="112" spans="1:45" ht="14.25" customHeight="1" x14ac:dyDescent="0.15">
      <c r="A112" s="49"/>
      <c r="B112" s="49"/>
      <c r="C112" s="5"/>
      <c r="D112" s="7"/>
      <c r="E112" s="11">
        <f>ROUND(D112/10000,3)</f>
        <v>0</v>
      </c>
      <c r="F112" s="3"/>
      <c r="G112" s="25" t="s">
        <v>1</v>
      </c>
      <c r="H112" s="29"/>
      <c r="I112" s="61" t="s">
        <v>23</v>
      </c>
      <c r="J112" s="73">
        <f>IF($H113=AS$2,ROUND(H119*0.8,4),ROUND(H121*0.8,4))</f>
        <v>0</v>
      </c>
      <c r="K112" s="52" t="e">
        <f>ROUND(J116*J120,4)</f>
        <v>#DIV/0!</v>
      </c>
      <c r="L112" s="61" t="s">
        <v>31</v>
      </c>
      <c r="M112" s="63" t="e">
        <f>IF(U117=U119,U112,IF(V117=V119,V112,IF(W117=W119,W112,IF(X117=X119,X112,IF(Y117=Y119,Y112,IF(Z117=Z119,Z112,IF(AA117=AA119,AA112,IF(AB117=AB119,AB112,IF(AC117=AC119,AC112,IF(AD117=AD119,AD112,IF(AE117=AE119,AE112,IF(AF117=AF119,AF112,IF(AG117=AG119,AG112,IF(AH117=AH119,AH112,IF(AI117=AI119,AI112,IF(AJ117=AJ119,AJ112,IF(AK117=AK119,AK112,IF(AL117=AL119,AL112,IF(AM117=AM119,AM112,IF(AN117=AN119,AN112,AN112))))))))))))))))))))</f>
        <v>#DIV/0!</v>
      </c>
      <c r="N112" s="58" t="e">
        <f>ROUND(M116*M120,4)</f>
        <v>#DIV/0!</v>
      </c>
      <c r="O112" s="61" t="s">
        <v>99</v>
      </c>
      <c r="P112" s="63" t="e">
        <f>M120</f>
        <v>#DIV/0!</v>
      </c>
      <c r="Q112" s="52" t="e">
        <f>ROUND($F121*$P120*$E121/360,4)</f>
        <v>#DIV/0!</v>
      </c>
      <c r="R112" s="55" t="e">
        <f>IF(AND(K112&gt;Q112,N112=Q112),"ＯＫ","ＮＧ")</f>
        <v>#DIV/0!</v>
      </c>
      <c r="T112" s="40" t="s">
        <v>41</v>
      </c>
      <c r="U112" s="41">
        <f>J112</f>
        <v>0</v>
      </c>
      <c r="V112" s="41" t="e">
        <f>IF($H113=$AS$2,ROUND(U112-U120/U121,5),ROUND($H121/2-$H121/2*COS((2*ACOS(1-U112/($H121/2))-U120/U121)/2),5))</f>
        <v>#DIV/0!</v>
      </c>
      <c r="W112" s="41" t="e">
        <f t="shared" ref="W112" si="1710">IF($H113=$AS$2,ROUND(V112-V120/V121,5),ROUND($H121/2-$H121/2*COS((2*ACOS(1-V112/($H121/2))-V120/V121)/2),5))</f>
        <v>#DIV/0!</v>
      </c>
      <c r="X112" s="41" t="e">
        <f t="shared" ref="X112" si="1711">IF($H113=$AS$2,ROUND(W112-W120/W121,5),ROUND($H121/2-$H121/2*COS((2*ACOS(1-W112/($H121/2))-W120/W121)/2),5))</f>
        <v>#DIV/0!</v>
      </c>
      <c r="Y112" s="41" t="e">
        <f t="shared" ref="Y112" si="1712">IF($H113=$AS$2,ROUND(X112-X120/X121,5),ROUND($H121/2-$H121/2*COS((2*ACOS(1-X112/($H121/2))-X120/X121)/2),5))</f>
        <v>#DIV/0!</v>
      </c>
      <c r="Z112" s="41" t="e">
        <f t="shared" ref="Z112" si="1713">IF($H113=$AS$2,ROUND(Y112-Y120/Y121,5),ROUND($H121/2-$H121/2*COS((2*ACOS(1-Y112/($H121/2))-Y120/Y121)/2),5))</f>
        <v>#DIV/0!</v>
      </c>
      <c r="AA112" s="41" t="e">
        <f t="shared" ref="AA112" si="1714">IF($H113=$AS$2,ROUND(Z112-Z120/Z121,5),ROUND($H121/2-$H121/2*COS((2*ACOS(1-Z112/($H121/2))-Z120/Z121)/2),5))</f>
        <v>#DIV/0!</v>
      </c>
      <c r="AB112" s="41" t="e">
        <f t="shared" ref="AB112" si="1715">IF($H113=$AS$2,ROUND(AA112-AA120/AA121,5),ROUND($H121/2-$H121/2*COS((2*ACOS(1-AA112/($H121/2))-AA120/AA121)/2),5))</f>
        <v>#DIV/0!</v>
      </c>
      <c r="AC112" s="41" t="e">
        <f t="shared" ref="AC112" si="1716">IF($H113=$AS$2,ROUND(AB112-AB120/AB121,5),ROUND($H121/2-$H121/2*COS((2*ACOS(1-AB112/($H121/2))-AB120/AB121)/2),5))</f>
        <v>#DIV/0!</v>
      </c>
      <c r="AD112" s="41" t="e">
        <f t="shared" ref="AD112" si="1717">IF($H113=$AS$2,ROUND(AC112-AC120/AC121,5),ROUND($H121/2-$H121/2*COS((2*ACOS(1-AC112/($H121/2))-AC120/AC121)/2),5))</f>
        <v>#DIV/0!</v>
      </c>
      <c r="AE112" s="41" t="e">
        <f t="shared" ref="AE112" si="1718">IF($H113=$AS$2,ROUND(AD112-AD120/AD121,5),ROUND($H121/2-$H121/2*COS((2*ACOS(1-AD112/($H121/2))-AD120/AD121)/2),5))</f>
        <v>#DIV/0!</v>
      </c>
      <c r="AF112" s="41" t="e">
        <f t="shared" ref="AF112" si="1719">IF($H113=$AS$2,ROUND(AE112-AE120/AE121,5),ROUND($H121/2-$H121/2*COS((2*ACOS(1-AE112/($H121/2))-AE120/AE121)/2),5))</f>
        <v>#DIV/0!</v>
      </c>
      <c r="AG112" s="41" t="e">
        <f t="shared" ref="AG112" si="1720">IF($H113=$AS$2,ROUND(AF112-AF120/AF121,5),ROUND($H121/2-$H121/2*COS((2*ACOS(1-AF112/($H121/2))-AF120/AF121)/2),5))</f>
        <v>#DIV/0!</v>
      </c>
      <c r="AH112" s="41" t="e">
        <f t="shared" ref="AH112" si="1721">IF($H113=$AS$2,ROUND(AG112-AG120/AG121,5),ROUND($H121/2-$H121/2*COS((2*ACOS(1-AG112/($H121/2))-AG120/AG121)/2),5))</f>
        <v>#DIV/0!</v>
      </c>
      <c r="AI112" s="41" t="e">
        <f t="shared" ref="AI112" si="1722">IF($H113=$AS$2,ROUND(AH112-AH120/AH121,5),ROUND($H121/2-$H121/2*COS((2*ACOS(1-AH112/($H121/2))-AH120/AH121)/2),5))</f>
        <v>#DIV/0!</v>
      </c>
      <c r="AJ112" s="41" t="e">
        <f t="shared" ref="AJ112" si="1723">IF($H113=$AS$2,ROUND(AI112-AI120/AI121,5),ROUND($H121/2-$H121/2*COS((2*ACOS(1-AI112/($H121/2))-AI120/AI121)/2),5))</f>
        <v>#DIV/0!</v>
      </c>
      <c r="AK112" s="41" t="e">
        <f t="shared" ref="AK112" si="1724">IF($H113=$AS$2,ROUND(AJ112-AJ120/AJ121,5),ROUND($H121/2-$H121/2*COS((2*ACOS(1-AJ112/($H121/2))-AJ120/AJ121)/2),5))</f>
        <v>#DIV/0!</v>
      </c>
      <c r="AL112" s="41" t="e">
        <f t="shared" ref="AL112" si="1725">IF($H113=$AS$2,ROUND(AK112-AK120/AK121,5),ROUND($H121/2-$H121/2*COS((2*ACOS(1-AK112/($H121/2))-AK120/AK121)/2),5))</f>
        <v>#DIV/0!</v>
      </c>
      <c r="AM112" s="41" t="e">
        <f t="shared" ref="AM112" si="1726">IF($H113=$AS$2,ROUND(AL112-AL120/AL121,5),ROUND($H121/2-$H121/2*COS((2*ACOS(1-AL112/($H121/2))-AL120/AL121)/2),5))</f>
        <v>#DIV/0!</v>
      </c>
      <c r="AN112" s="41" t="e">
        <f t="shared" ref="AN112" si="1727">IF($H113=$AS$2,ROUND(AM112-AM120/AM121,5),ROUND($H121/2-$H121/2*COS((2*ACOS(1-AM112/($H121/2))-AM120/AM121)/2),5))</f>
        <v>#DIV/0!</v>
      </c>
      <c r="AS112" t="s">
        <v>11</v>
      </c>
    </row>
    <row r="113" spans="1:45" ht="14.25" customHeight="1" x14ac:dyDescent="0.15">
      <c r="A113" s="50"/>
      <c r="B113" s="50"/>
      <c r="C113" s="6"/>
      <c r="D113" s="8"/>
      <c r="E113" s="12">
        <f>ROUND(D113/10000,3)</f>
        <v>0</v>
      </c>
      <c r="F113" s="4"/>
      <c r="G113" s="26" t="s">
        <v>17</v>
      </c>
      <c r="H113" s="30"/>
      <c r="I113" s="62"/>
      <c r="J113" s="59"/>
      <c r="K113" s="53"/>
      <c r="L113" s="62"/>
      <c r="M113" s="64"/>
      <c r="N113" s="58"/>
      <c r="O113" s="62"/>
      <c r="P113" s="64"/>
      <c r="Q113" s="53"/>
      <c r="R113" s="56"/>
      <c r="T113" s="42" t="s">
        <v>42</v>
      </c>
      <c r="U113" s="43" t="e">
        <f>IF($H113=$AS$2,ROUND($H118+2*(U112^2+$H120^2*U112^2)^0.5,5),ROUND($H121/2*2*ACOS(1-U112/($H121/2)),5))</f>
        <v>#DIV/0!</v>
      </c>
      <c r="V113" s="43" t="e">
        <f t="shared" ref="V113" si="1728">IF($H113=$AS$2,ROUND($H118+2*(V112^2+$H120^2*V112^2)^0.5,5),ROUND($H121/2*2*ACOS(1-V112/($H121/2)),5))</f>
        <v>#DIV/0!</v>
      </c>
      <c r="W113" s="43" t="e">
        <f t="shared" ref="W113" si="1729">IF($H113=$AS$2,ROUND($H118+2*(W112^2+$H120^2*W112^2)^0.5,5),ROUND($H121/2*2*ACOS(1-W112/($H121/2)),5))</f>
        <v>#DIV/0!</v>
      </c>
      <c r="X113" s="43" t="e">
        <f t="shared" ref="X113" si="1730">IF($H113=$AS$2,ROUND($H118+2*(X112^2+$H120^2*X112^2)^0.5,5),ROUND($H121/2*2*ACOS(1-X112/($H121/2)),5))</f>
        <v>#DIV/0!</v>
      </c>
      <c r="Y113" s="43" t="e">
        <f t="shared" ref="Y113" si="1731">IF($H113=$AS$2,ROUND($H118+2*(Y112^2+$H120^2*Y112^2)^0.5,5),ROUND($H121/2*2*ACOS(1-Y112/($H121/2)),5))</f>
        <v>#DIV/0!</v>
      </c>
      <c r="Z113" s="43" t="e">
        <f t="shared" ref="Z113" si="1732">IF($H113=$AS$2,ROUND($H118+2*(Z112^2+$H120^2*Z112^2)^0.5,5),ROUND($H121/2*2*ACOS(1-Z112/($H121/2)),5))</f>
        <v>#DIV/0!</v>
      </c>
      <c r="AA113" s="43" t="e">
        <f t="shared" ref="AA113" si="1733">IF($H113=$AS$2,ROUND($H118+2*(AA112^2+$H120^2*AA112^2)^0.5,5),ROUND($H121/2*2*ACOS(1-AA112/($H121/2)),5))</f>
        <v>#DIV/0!</v>
      </c>
      <c r="AB113" s="43" t="e">
        <f t="shared" ref="AB113" si="1734">IF($H113=$AS$2,ROUND($H118+2*(AB112^2+$H120^2*AB112^2)^0.5,5),ROUND($H121/2*2*ACOS(1-AB112/($H121/2)),5))</f>
        <v>#DIV/0!</v>
      </c>
      <c r="AC113" s="43" t="e">
        <f t="shared" ref="AC113" si="1735">IF($H113=$AS$2,ROUND($H118+2*(AC112^2+$H120^2*AC112^2)^0.5,5),ROUND($H121/2*2*ACOS(1-AC112/($H121/2)),5))</f>
        <v>#DIV/0!</v>
      </c>
      <c r="AD113" s="43" t="e">
        <f t="shared" ref="AD113" si="1736">IF($H113=$AS$2,ROUND($H118+2*(AD112^2+$H120^2*AD112^2)^0.5,5),ROUND($H121/2*2*ACOS(1-AD112/($H121/2)),5))</f>
        <v>#DIV/0!</v>
      </c>
      <c r="AE113" s="43" t="e">
        <f t="shared" ref="AE113" si="1737">IF($H113=$AS$2,ROUND($H118+2*(AE112^2+$H120^2*AE112^2)^0.5,5),ROUND($H121/2*2*ACOS(1-AE112/($H121/2)),5))</f>
        <v>#DIV/0!</v>
      </c>
      <c r="AF113" s="43" t="e">
        <f t="shared" ref="AF113" si="1738">IF($H113=$AS$2,ROUND($H118+2*(AF112^2+$H120^2*AF112^2)^0.5,5),ROUND($H121/2*2*ACOS(1-AF112/($H121/2)),5))</f>
        <v>#DIV/0!</v>
      </c>
      <c r="AG113" s="43" t="e">
        <f t="shared" ref="AG113" si="1739">IF($H113=$AS$2,ROUND($H118+2*(AG112^2+$H120^2*AG112^2)^0.5,5),ROUND($H121/2*2*ACOS(1-AG112/($H121/2)),5))</f>
        <v>#DIV/0!</v>
      </c>
      <c r="AH113" s="43" t="e">
        <f t="shared" ref="AH113" si="1740">IF($H113=$AS$2,ROUND($H118+2*(AH112^2+$H120^2*AH112^2)^0.5,5),ROUND($H121/2*2*ACOS(1-AH112/($H121/2)),5))</f>
        <v>#DIV/0!</v>
      </c>
      <c r="AI113" s="43" t="e">
        <f t="shared" ref="AI113" si="1741">IF($H113=$AS$2,ROUND($H118+2*(AI112^2+$H120^2*AI112^2)^0.5,5),ROUND($H121/2*2*ACOS(1-AI112/($H121/2)),5))</f>
        <v>#DIV/0!</v>
      </c>
      <c r="AJ113" s="43" t="e">
        <f t="shared" ref="AJ113" si="1742">IF($H113=$AS$2,ROUND($H118+2*(AJ112^2+$H120^2*AJ112^2)^0.5,5),ROUND($H121/2*2*ACOS(1-AJ112/($H121/2)),5))</f>
        <v>#DIV/0!</v>
      </c>
      <c r="AK113" s="43" t="e">
        <f t="shared" ref="AK113" si="1743">IF($H113=$AS$2,ROUND($H118+2*(AK112^2+$H120^2*AK112^2)^0.5,5),ROUND($H121/2*2*ACOS(1-AK112/($H121/2)),5))</f>
        <v>#DIV/0!</v>
      </c>
      <c r="AL113" s="43" t="e">
        <f t="shared" ref="AL113" si="1744">IF($H113=$AS$2,ROUND($H118+2*(AL112^2+$H120^2*AL112^2)^0.5,5),ROUND($H121/2*2*ACOS(1-AL112/($H121/2)),5))</f>
        <v>#DIV/0!</v>
      </c>
      <c r="AM113" s="43" t="e">
        <f t="shared" ref="AM113" si="1745">IF($H113=$AS$2,ROUND($H118+2*(AM112^2+$H120^2*AM112^2)^0.5,5),ROUND($H121/2*2*ACOS(1-AM112/($H121/2)),5))</f>
        <v>#DIV/0!</v>
      </c>
      <c r="AN113" s="43" t="e">
        <f t="shared" ref="AN113" si="1746">IF($H113=$AS$2,ROUND($H118+2*(AN112^2+$H120^2*AN112^2)^0.5,5),ROUND($H121/2*2*ACOS(1-AN112/($H121/2)),5))</f>
        <v>#DIV/0!</v>
      </c>
      <c r="AS113" t="s">
        <v>12</v>
      </c>
    </row>
    <row r="114" spans="1:45" ht="14.25" customHeight="1" x14ac:dyDescent="0.15">
      <c r="A114" s="50"/>
      <c r="B114" s="50"/>
      <c r="C114" s="6"/>
      <c r="D114" s="8"/>
      <c r="E114" s="12">
        <f>ROUND(D114/10000,3)</f>
        <v>0</v>
      </c>
      <c r="F114" s="4"/>
      <c r="G114" s="26" t="s">
        <v>18</v>
      </c>
      <c r="H114" s="31"/>
      <c r="I114" s="62" t="s">
        <v>24</v>
      </c>
      <c r="J114" s="59" t="e">
        <f>IF($H113=$AS$2,ROUND($H118+2*(J112^2+$H120^2*J112^2)^0.5,4),ROUND($H121/2*(2*ACOS(1-J112/($H121/2))),4))</f>
        <v>#DIV/0!</v>
      </c>
      <c r="K114" s="53"/>
      <c r="L114" s="62" t="s">
        <v>34</v>
      </c>
      <c r="M114" s="65" t="e">
        <f>IF($H113=$AS$2,ROUND($H118+2*(M112^2+$H120^2*M112^2)^0.5,5),ROUND($H121/2*(2*ACOS(1-M112/($H121/2))),5))</f>
        <v>#DIV/0!</v>
      </c>
      <c r="N114" s="58"/>
      <c r="O114" s="68" t="s">
        <v>27</v>
      </c>
      <c r="P114" s="70"/>
      <c r="Q114" s="53"/>
      <c r="R114" s="56"/>
      <c r="T114" s="42" t="s">
        <v>43</v>
      </c>
      <c r="U114" s="43" t="e">
        <f>IF($H113=$AS$2,ROUND(U112*($H118+$H120*U112),5),ROUND($H121^2/8*(2*ACOS(1-U112/($H121/2))-SIN(2*ACOS(1-U112/($H121/2)))),5))</f>
        <v>#DIV/0!</v>
      </c>
      <c r="V114" s="43" t="e">
        <f t="shared" ref="V114" si="1747">IF($H113=$AS$2,ROUND(V112*($H118+$H120*V112),5),ROUND($H121^2/8*(2*ACOS(1-V112/($H121/2))-SIN(2*ACOS(1-V112/($H121/2)))),5))</f>
        <v>#DIV/0!</v>
      </c>
      <c r="W114" s="43" t="e">
        <f t="shared" ref="W114" si="1748">IF($H113=$AS$2,ROUND(W112*($H118+$H120*W112),5),ROUND($H121^2/8*(2*ACOS(1-W112/($H121/2))-SIN(2*ACOS(1-W112/($H121/2)))),5))</f>
        <v>#DIV/0!</v>
      </c>
      <c r="X114" s="43" t="e">
        <f t="shared" ref="X114" si="1749">IF($H113=$AS$2,ROUND(X112*($H118+$H120*X112),5),ROUND($H121^2/8*(2*ACOS(1-X112/($H121/2))-SIN(2*ACOS(1-X112/($H121/2)))),5))</f>
        <v>#DIV/0!</v>
      </c>
      <c r="Y114" s="43" t="e">
        <f t="shared" ref="Y114" si="1750">IF($H113=$AS$2,ROUND(Y112*($H118+$H120*Y112),5),ROUND($H121^2/8*(2*ACOS(1-Y112/($H121/2))-SIN(2*ACOS(1-Y112/($H121/2)))),5))</f>
        <v>#DIV/0!</v>
      </c>
      <c r="Z114" s="43" t="e">
        <f t="shared" ref="Z114" si="1751">IF($H113=$AS$2,ROUND(Z112*($H118+$H120*Z112),5),ROUND($H121^2/8*(2*ACOS(1-Z112/($H121/2))-SIN(2*ACOS(1-Z112/($H121/2)))),5))</f>
        <v>#DIV/0!</v>
      </c>
      <c r="AA114" s="43" t="e">
        <f t="shared" ref="AA114" si="1752">IF($H113=$AS$2,ROUND(AA112*($H118+$H120*AA112),5),ROUND($H121^2/8*(2*ACOS(1-AA112/($H121/2))-SIN(2*ACOS(1-AA112/($H121/2)))),5))</f>
        <v>#DIV/0!</v>
      </c>
      <c r="AB114" s="43" t="e">
        <f t="shared" ref="AB114" si="1753">IF($H113=$AS$2,ROUND(AB112*($H118+$H120*AB112),5),ROUND($H121^2/8*(2*ACOS(1-AB112/($H121/2))-SIN(2*ACOS(1-AB112/($H121/2)))),5))</f>
        <v>#DIV/0!</v>
      </c>
      <c r="AC114" s="43" t="e">
        <f t="shared" ref="AC114" si="1754">IF($H113=$AS$2,ROUND(AC112*($H118+$H120*AC112),5),ROUND($H121^2/8*(2*ACOS(1-AC112/($H121/2))-SIN(2*ACOS(1-AC112/($H121/2)))),5))</f>
        <v>#DIV/0!</v>
      </c>
      <c r="AD114" s="43" t="e">
        <f t="shared" ref="AD114" si="1755">IF($H113=$AS$2,ROUND(AD112*($H118+$H120*AD112),5),ROUND($H121^2/8*(2*ACOS(1-AD112/($H121/2))-SIN(2*ACOS(1-AD112/($H121/2)))),5))</f>
        <v>#DIV/0!</v>
      </c>
      <c r="AE114" s="43" t="e">
        <f t="shared" ref="AE114" si="1756">IF($H113=$AS$2,ROUND(AE112*($H118+$H120*AE112),5),ROUND($H121^2/8*(2*ACOS(1-AE112/($H121/2))-SIN(2*ACOS(1-AE112/($H121/2)))),5))</f>
        <v>#DIV/0!</v>
      </c>
      <c r="AF114" s="43" t="e">
        <f t="shared" ref="AF114" si="1757">IF($H113=$AS$2,ROUND(AF112*($H118+$H120*AF112),5),ROUND($H121^2/8*(2*ACOS(1-AF112/($H121/2))-SIN(2*ACOS(1-AF112/($H121/2)))),5))</f>
        <v>#DIV/0!</v>
      </c>
      <c r="AG114" s="43" t="e">
        <f t="shared" ref="AG114" si="1758">IF($H113=$AS$2,ROUND(AG112*($H118+$H120*AG112),5),ROUND($H121^2/8*(2*ACOS(1-AG112/($H121/2))-SIN(2*ACOS(1-AG112/($H121/2)))),5))</f>
        <v>#DIV/0!</v>
      </c>
      <c r="AH114" s="43" t="e">
        <f t="shared" ref="AH114" si="1759">IF($H113=$AS$2,ROUND(AH112*($H118+$H120*AH112),5),ROUND($H121^2/8*(2*ACOS(1-AH112/($H121/2))-SIN(2*ACOS(1-AH112/($H121/2)))),5))</f>
        <v>#DIV/0!</v>
      </c>
      <c r="AI114" s="43" t="e">
        <f t="shared" ref="AI114" si="1760">IF($H113=$AS$2,ROUND(AI112*($H118+$H120*AI112),5),ROUND($H121^2/8*(2*ACOS(1-AI112/($H121/2))-SIN(2*ACOS(1-AI112/($H121/2)))),5))</f>
        <v>#DIV/0!</v>
      </c>
      <c r="AJ114" s="43" t="e">
        <f t="shared" ref="AJ114" si="1761">IF($H113=$AS$2,ROUND(AJ112*($H118+$H120*AJ112),5),ROUND($H121^2/8*(2*ACOS(1-AJ112/($H121/2))-SIN(2*ACOS(1-AJ112/($H121/2)))),5))</f>
        <v>#DIV/0!</v>
      </c>
      <c r="AK114" s="43" t="e">
        <f t="shared" ref="AK114" si="1762">IF($H113=$AS$2,ROUND(AK112*($H118+$H120*AK112),5),ROUND($H121^2/8*(2*ACOS(1-AK112/($H121/2))-SIN(2*ACOS(1-AK112/($H121/2)))),5))</f>
        <v>#DIV/0!</v>
      </c>
      <c r="AL114" s="43" t="e">
        <f t="shared" ref="AL114" si="1763">IF($H113=$AS$2,ROUND(AL112*($H118+$H120*AL112),5),ROUND($H121^2/8*(2*ACOS(1-AL112/($H121/2))-SIN(2*ACOS(1-AL112/($H121/2)))),5))</f>
        <v>#DIV/0!</v>
      </c>
      <c r="AM114" s="43" t="e">
        <f t="shared" ref="AM114" si="1764">IF($H113=$AS$2,ROUND(AM112*($H118+$H120*AM112),5),ROUND($H121^2/8*(2*ACOS(1-AM112/($H121/2))-SIN(2*ACOS(1-AM112/($H121/2)))),5))</f>
        <v>#DIV/0!</v>
      </c>
      <c r="AN114" s="43" t="e">
        <f t="shared" ref="AN114" si="1765">IF($H113=$AS$2,ROUND(AN112*($H118+$H120*AN112),5),ROUND($H121^2/8*(2*ACOS(1-AN112/($H121/2))-SIN(2*ACOS(1-AN112/($H121/2)))),5))</f>
        <v>#DIV/0!</v>
      </c>
    </row>
    <row r="115" spans="1:45" ht="14.25" customHeight="1" x14ac:dyDescent="0.15">
      <c r="A115" s="50"/>
      <c r="B115" s="50"/>
      <c r="C115" s="6"/>
      <c r="D115" s="8"/>
      <c r="E115" s="12">
        <f>ROUND(D115/10000,3)</f>
        <v>0</v>
      </c>
      <c r="F115" s="4"/>
      <c r="G115" s="26" t="s">
        <v>19</v>
      </c>
      <c r="H115" s="48"/>
      <c r="I115" s="62"/>
      <c r="J115" s="59"/>
      <c r="K115" s="53"/>
      <c r="L115" s="62"/>
      <c r="M115" s="66"/>
      <c r="N115" s="58"/>
      <c r="O115" s="69"/>
      <c r="P115" s="70"/>
      <c r="Q115" s="53"/>
      <c r="R115" s="56"/>
      <c r="T115" s="42" t="s">
        <v>44</v>
      </c>
      <c r="U115" s="43" t="e">
        <f>ROUND(U114/U113,5)</f>
        <v>#DIV/0!</v>
      </c>
      <c r="V115" s="43" t="e">
        <f t="shared" ref="V115" si="1766">ROUND(V114/V113,5)</f>
        <v>#DIV/0!</v>
      </c>
      <c r="W115" s="43" t="e">
        <f t="shared" ref="W115" si="1767">ROUND(W114/W113,5)</f>
        <v>#DIV/0!</v>
      </c>
      <c r="X115" s="43" t="e">
        <f t="shared" ref="X115" si="1768">ROUND(X114/X113,5)</f>
        <v>#DIV/0!</v>
      </c>
      <c r="Y115" s="43" t="e">
        <f t="shared" ref="Y115" si="1769">ROUND(Y114/Y113,5)</f>
        <v>#DIV/0!</v>
      </c>
      <c r="Z115" s="43" t="e">
        <f t="shared" ref="Z115" si="1770">ROUND(Z114/Z113,5)</f>
        <v>#DIV/0!</v>
      </c>
      <c r="AA115" s="43" t="e">
        <f t="shared" ref="AA115" si="1771">ROUND(AA114/AA113,5)</f>
        <v>#DIV/0!</v>
      </c>
      <c r="AB115" s="43" t="e">
        <f t="shared" ref="AB115" si="1772">ROUND(AB114/AB113,5)</f>
        <v>#DIV/0!</v>
      </c>
      <c r="AC115" s="43" t="e">
        <f t="shared" ref="AC115" si="1773">ROUND(AC114/AC113,5)</f>
        <v>#DIV/0!</v>
      </c>
      <c r="AD115" s="43" t="e">
        <f t="shared" ref="AD115" si="1774">ROUND(AD114/AD113,5)</f>
        <v>#DIV/0!</v>
      </c>
      <c r="AE115" s="43" t="e">
        <f t="shared" ref="AE115" si="1775">ROUND(AE114/AE113,5)</f>
        <v>#DIV/0!</v>
      </c>
      <c r="AF115" s="43" t="e">
        <f t="shared" ref="AF115" si="1776">ROUND(AF114/AF113,5)</f>
        <v>#DIV/0!</v>
      </c>
      <c r="AG115" s="43" t="e">
        <f t="shared" ref="AG115" si="1777">ROUND(AG114/AG113,5)</f>
        <v>#DIV/0!</v>
      </c>
      <c r="AH115" s="43" t="e">
        <f t="shared" ref="AH115" si="1778">ROUND(AH114/AH113,5)</f>
        <v>#DIV/0!</v>
      </c>
      <c r="AI115" s="43" t="e">
        <f t="shared" ref="AI115" si="1779">ROUND(AI114/AI113,5)</f>
        <v>#DIV/0!</v>
      </c>
      <c r="AJ115" s="43" t="e">
        <f t="shared" ref="AJ115" si="1780">ROUND(AJ114/AJ113,5)</f>
        <v>#DIV/0!</v>
      </c>
      <c r="AK115" s="43" t="e">
        <f t="shared" ref="AK115" si="1781">ROUND(AK114/AK113,5)</f>
        <v>#DIV/0!</v>
      </c>
      <c r="AL115" s="43" t="e">
        <f t="shared" ref="AL115" si="1782">ROUND(AL114/AL113,5)</f>
        <v>#DIV/0!</v>
      </c>
      <c r="AM115" s="43" t="e">
        <f t="shared" ref="AM115" si="1783">ROUND(AM114/AM113,5)</f>
        <v>#DIV/0!</v>
      </c>
      <c r="AN115" s="43" t="e">
        <f t="shared" ref="AN115" si="1784">ROUND(AN114/AN113,5)</f>
        <v>#DIV/0!</v>
      </c>
    </row>
    <row r="116" spans="1:45" ht="14.25" customHeight="1" x14ac:dyDescent="0.15">
      <c r="A116" s="50"/>
      <c r="B116" s="50"/>
      <c r="C116" s="15" t="s">
        <v>6</v>
      </c>
      <c r="D116" s="16">
        <f>SUM(D112:D115)</f>
        <v>0</v>
      </c>
      <c r="E116" s="13">
        <f>SUM(E112:E115)</f>
        <v>0</v>
      </c>
      <c r="F116" s="17">
        <f>IF(E116=0,0,ROUND(F112*E112/E116+F113*E113/E116+F114*E114/E116+F115*E115/E116,2))</f>
        <v>0</v>
      </c>
      <c r="G116" s="38" t="s">
        <v>20</v>
      </c>
      <c r="H116" s="32"/>
      <c r="I116" s="62" t="s">
        <v>32</v>
      </c>
      <c r="J116" s="59" t="e">
        <f>IF($H113=$AS$2,ROUND(J112*($H118+$H120*J112),4),ROUND($H121^2/8*((2*ACOS(1-J112/($H121/2)))-SIN((2*ACOS(1-J112/($H121/2))))),4))</f>
        <v>#DIV/0!</v>
      </c>
      <c r="K116" s="53"/>
      <c r="L116" s="62" t="s">
        <v>33</v>
      </c>
      <c r="M116" s="64" t="e">
        <f>IF($H113=$AS$2,ROUND(M112*($H118+$H120*M112),5),ROUND($H121^2/8*(2*ACOS(1-M112/($H121/2))-SIN(2*ACOS(1-M112/($H121/2)))),5))</f>
        <v>#DIV/0!</v>
      </c>
      <c r="N116" s="58"/>
      <c r="O116" s="62" t="s">
        <v>28</v>
      </c>
      <c r="P116" s="59" t="e">
        <f>ROUND($H114/M120/60,4)</f>
        <v>#DIV/0!</v>
      </c>
      <c r="Q116" s="53"/>
      <c r="R116" s="56"/>
      <c r="T116" s="42" t="s">
        <v>45</v>
      </c>
      <c r="U116" s="43" t="e">
        <f>ROUND((U115^(2/3)*$H115^0.5)/$H116,5)</f>
        <v>#DIV/0!</v>
      </c>
      <c r="V116" s="43" t="e">
        <f>ROUND((V115^(2/3)*$H115^0.5)/$H116,5)</f>
        <v>#DIV/0!</v>
      </c>
      <c r="W116" s="43" t="e">
        <f t="shared" ref="W116" si="1785">ROUND((W115^(2/3)*$H115^0.5)/$H116,5)</f>
        <v>#DIV/0!</v>
      </c>
      <c r="X116" s="43" t="e">
        <f t="shared" ref="X116" si="1786">ROUND((X115^(2/3)*$H115^0.5)/$H116,5)</f>
        <v>#DIV/0!</v>
      </c>
      <c r="Y116" s="43" t="e">
        <f t="shared" ref="Y116" si="1787">ROUND((Y115^(2/3)*$H115^0.5)/$H116,5)</f>
        <v>#DIV/0!</v>
      </c>
      <c r="Z116" s="43" t="e">
        <f t="shared" ref="Z116" si="1788">ROUND((Z115^(2/3)*$H115^0.5)/$H116,5)</f>
        <v>#DIV/0!</v>
      </c>
      <c r="AA116" s="43" t="e">
        <f t="shared" ref="AA116" si="1789">ROUND((AA115^(2/3)*$H115^0.5)/$H116,5)</f>
        <v>#DIV/0!</v>
      </c>
      <c r="AB116" s="43" t="e">
        <f t="shared" ref="AB116" si="1790">ROUND((AB115^(2/3)*$H115^0.5)/$H116,5)</f>
        <v>#DIV/0!</v>
      </c>
      <c r="AC116" s="43" t="e">
        <f t="shared" ref="AC116" si="1791">ROUND((AC115^(2/3)*$H115^0.5)/$H116,5)</f>
        <v>#DIV/0!</v>
      </c>
      <c r="AD116" s="43" t="e">
        <f t="shared" ref="AD116" si="1792">ROUND((AD115^(2/3)*$H115^0.5)/$H116,5)</f>
        <v>#DIV/0!</v>
      </c>
      <c r="AE116" s="43" t="e">
        <f t="shared" ref="AE116" si="1793">ROUND((AE115^(2/3)*$H115^0.5)/$H116,5)</f>
        <v>#DIV/0!</v>
      </c>
      <c r="AF116" s="43" t="e">
        <f t="shared" ref="AF116" si="1794">ROUND((AF115^(2/3)*$H115^0.5)/$H116,5)</f>
        <v>#DIV/0!</v>
      </c>
      <c r="AG116" s="43" t="e">
        <f t="shared" ref="AG116" si="1795">ROUND((AG115^(2/3)*$H115^0.5)/$H116,5)</f>
        <v>#DIV/0!</v>
      </c>
      <c r="AH116" s="43" t="e">
        <f t="shared" ref="AH116" si="1796">ROUND((AH115^(2/3)*$H115^0.5)/$H116,5)</f>
        <v>#DIV/0!</v>
      </c>
      <c r="AI116" s="43" t="e">
        <f t="shared" ref="AI116" si="1797">ROUND((AI115^(2/3)*$H115^0.5)/$H116,5)</f>
        <v>#DIV/0!</v>
      </c>
      <c r="AJ116" s="43" t="e">
        <f t="shared" ref="AJ116" si="1798">ROUND((AJ115^(2/3)*$H115^0.5)/$H116,5)</f>
        <v>#DIV/0!</v>
      </c>
      <c r="AK116" s="43" t="e">
        <f t="shared" ref="AK116" si="1799">ROUND((AK115^(2/3)*$H115^0.5)/$H116,5)</f>
        <v>#DIV/0!</v>
      </c>
      <c r="AL116" s="43" t="e">
        <f t="shared" ref="AL116" si="1800">ROUND((AL115^(2/3)*$H115^0.5)/$H116,5)</f>
        <v>#DIV/0!</v>
      </c>
      <c r="AM116" s="43" t="e">
        <f t="shared" ref="AM116" si="1801">ROUND((AM115^(2/3)*$H115^0.5)/$H116,5)</f>
        <v>#DIV/0!</v>
      </c>
      <c r="AN116" s="43" t="e">
        <f t="shared" ref="AN116" si="1802">ROUND((AN115^(2/3)*$H115^0.5)/$H116,5)</f>
        <v>#DIV/0!</v>
      </c>
    </row>
    <row r="117" spans="1:45" ht="14.25" customHeight="1" x14ac:dyDescent="0.15">
      <c r="A117" s="50"/>
      <c r="B117" s="50"/>
      <c r="C117" s="5"/>
      <c r="D117" s="7"/>
      <c r="E117" s="11">
        <f>ROUND(D117/10000,3)</f>
        <v>0</v>
      </c>
      <c r="F117" s="3"/>
      <c r="G117" s="26" t="s">
        <v>97</v>
      </c>
      <c r="H117" s="31"/>
      <c r="I117" s="62"/>
      <c r="J117" s="59"/>
      <c r="K117" s="53"/>
      <c r="L117" s="62"/>
      <c r="M117" s="64"/>
      <c r="N117" s="58"/>
      <c r="O117" s="62"/>
      <c r="P117" s="59"/>
      <c r="Q117" s="53"/>
      <c r="R117" s="56"/>
      <c r="T117" s="44" t="s">
        <v>46</v>
      </c>
      <c r="U117" s="45" t="e">
        <f>ROUND(U114*U116,4)</f>
        <v>#DIV/0!</v>
      </c>
      <c r="V117" s="45" t="e">
        <f t="shared" ref="V117" si="1803">ROUND(V114*V116,4)</f>
        <v>#DIV/0!</v>
      </c>
      <c r="W117" s="45" t="e">
        <f t="shared" ref="W117" si="1804">ROUND(W114*W116,4)</f>
        <v>#DIV/0!</v>
      </c>
      <c r="X117" s="45" t="e">
        <f t="shared" ref="X117" si="1805">ROUND(X114*X116,4)</f>
        <v>#DIV/0!</v>
      </c>
      <c r="Y117" s="45" t="e">
        <f t="shared" ref="Y117" si="1806">ROUND(Y114*Y116,4)</f>
        <v>#DIV/0!</v>
      </c>
      <c r="Z117" s="45" t="e">
        <f t="shared" ref="Z117" si="1807">ROUND(Z114*Z116,4)</f>
        <v>#DIV/0!</v>
      </c>
      <c r="AA117" s="45" t="e">
        <f t="shared" ref="AA117" si="1808">ROUND(AA114*AA116,4)</f>
        <v>#DIV/0!</v>
      </c>
      <c r="AB117" s="45" t="e">
        <f t="shared" ref="AB117" si="1809">ROUND(AB114*AB116,4)</f>
        <v>#DIV/0!</v>
      </c>
      <c r="AC117" s="45" t="e">
        <f t="shared" ref="AC117" si="1810">ROUND(AC114*AC116,4)</f>
        <v>#DIV/0!</v>
      </c>
      <c r="AD117" s="45" t="e">
        <f t="shared" ref="AD117" si="1811">ROUND(AD114*AD116,4)</f>
        <v>#DIV/0!</v>
      </c>
      <c r="AE117" s="45" t="e">
        <f t="shared" ref="AE117" si="1812">ROUND(AE114*AE116,4)</f>
        <v>#DIV/0!</v>
      </c>
      <c r="AF117" s="45" t="e">
        <f t="shared" ref="AF117" si="1813">ROUND(AF114*AF116,4)</f>
        <v>#DIV/0!</v>
      </c>
      <c r="AG117" s="45" t="e">
        <f t="shared" ref="AG117" si="1814">ROUND(AG114*AG116,4)</f>
        <v>#DIV/0!</v>
      </c>
      <c r="AH117" s="45" t="e">
        <f t="shared" ref="AH117" si="1815">ROUND(AH114*AH116,4)</f>
        <v>#DIV/0!</v>
      </c>
      <c r="AI117" s="45" t="e">
        <f t="shared" ref="AI117" si="1816">ROUND(AI114*AI116,4)</f>
        <v>#DIV/0!</v>
      </c>
      <c r="AJ117" s="45" t="e">
        <f t="shared" ref="AJ117" si="1817">ROUND(AJ114*AJ116,4)</f>
        <v>#DIV/0!</v>
      </c>
      <c r="AK117" s="45" t="e">
        <f t="shared" ref="AK117" si="1818">ROUND(AK114*AK116,4)</f>
        <v>#DIV/0!</v>
      </c>
      <c r="AL117" s="45" t="e">
        <f t="shared" ref="AL117" si="1819">ROUND(AL114*AL116,4)</f>
        <v>#DIV/0!</v>
      </c>
      <c r="AM117" s="45" t="e">
        <f t="shared" ref="AM117" si="1820">ROUND(AM114*AM116,4)</f>
        <v>#DIV/0!</v>
      </c>
      <c r="AN117" s="45" t="e">
        <f t="shared" ref="AN117" si="1821">ROUND(AN114*AN116,4)</f>
        <v>#DIV/0!</v>
      </c>
    </row>
    <row r="118" spans="1:45" ht="14.25" customHeight="1" x14ac:dyDescent="0.15">
      <c r="A118" s="50"/>
      <c r="B118" s="50"/>
      <c r="C118" s="6"/>
      <c r="D118" s="8"/>
      <c r="E118" s="12">
        <f>ROUND(D118/10000,3)</f>
        <v>0</v>
      </c>
      <c r="F118" s="4"/>
      <c r="G118" s="26" t="s">
        <v>98</v>
      </c>
      <c r="H118" s="31"/>
      <c r="I118" s="62" t="s">
        <v>25</v>
      </c>
      <c r="J118" s="59" t="e">
        <f>ROUND(J116/J114,4)</f>
        <v>#DIV/0!</v>
      </c>
      <c r="K118" s="53"/>
      <c r="L118" s="62" t="s">
        <v>35</v>
      </c>
      <c r="M118" s="64" t="e">
        <f>ROUND(M116/M114,5)</f>
        <v>#DIV/0!</v>
      </c>
      <c r="N118" s="58"/>
      <c r="O118" s="62" t="s">
        <v>29</v>
      </c>
      <c r="P118" s="59" t="e">
        <f>SUM(P114:P117)</f>
        <v>#DIV/0!</v>
      </c>
      <c r="Q118" s="53"/>
      <c r="R118" s="56"/>
      <c r="T118" s="42" t="s">
        <v>47</v>
      </c>
      <c r="U118" s="43" t="e">
        <f>ROUND($H114/U116/60,4)</f>
        <v>#DIV/0!</v>
      </c>
      <c r="V118" s="43" t="e">
        <f t="shared" ref="V118:AN118" si="1822">ROUND($H114/V116/60,4)</f>
        <v>#DIV/0!</v>
      </c>
      <c r="W118" s="43" t="e">
        <f t="shared" si="1822"/>
        <v>#DIV/0!</v>
      </c>
      <c r="X118" s="43" t="e">
        <f t="shared" si="1822"/>
        <v>#DIV/0!</v>
      </c>
      <c r="Y118" s="43" t="e">
        <f t="shared" si="1822"/>
        <v>#DIV/0!</v>
      </c>
      <c r="Z118" s="43" t="e">
        <f t="shared" si="1822"/>
        <v>#DIV/0!</v>
      </c>
      <c r="AA118" s="43" t="e">
        <f t="shared" si="1822"/>
        <v>#DIV/0!</v>
      </c>
      <c r="AB118" s="43" t="e">
        <f t="shared" si="1822"/>
        <v>#DIV/0!</v>
      </c>
      <c r="AC118" s="43" t="e">
        <f t="shared" si="1822"/>
        <v>#DIV/0!</v>
      </c>
      <c r="AD118" s="43" t="e">
        <f t="shared" si="1822"/>
        <v>#DIV/0!</v>
      </c>
      <c r="AE118" s="43" t="e">
        <f t="shared" si="1822"/>
        <v>#DIV/0!</v>
      </c>
      <c r="AF118" s="43" t="e">
        <f t="shared" si="1822"/>
        <v>#DIV/0!</v>
      </c>
      <c r="AG118" s="43" t="e">
        <f t="shared" si="1822"/>
        <v>#DIV/0!</v>
      </c>
      <c r="AH118" s="43" t="e">
        <f t="shared" si="1822"/>
        <v>#DIV/0!</v>
      </c>
      <c r="AI118" s="43" t="e">
        <f t="shared" si="1822"/>
        <v>#DIV/0!</v>
      </c>
      <c r="AJ118" s="43" t="e">
        <f t="shared" si="1822"/>
        <v>#DIV/0!</v>
      </c>
      <c r="AK118" s="43" t="e">
        <f t="shared" si="1822"/>
        <v>#DIV/0!</v>
      </c>
      <c r="AL118" s="43" t="e">
        <f t="shared" si="1822"/>
        <v>#DIV/0!</v>
      </c>
      <c r="AM118" s="43" t="e">
        <f t="shared" si="1822"/>
        <v>#DIV/0!</v>
      </c>
      <c r="AN118" s="43" t="e">
        <f t="shared" si="1822"/>
        <v>#DIV/0!</v>
      </c>
    </row>
    <row r="119" spans="1:45" ht="14.25" customHeight="1" x14ac:dyDescent="0.15">
      <c r="A119" s="50"/>
      <c r="B119" s="50"/>
      <c r="C119" s="6"/>
      <c r="D119" s="8"/>
      <c r="E119" s="12">
        <f>ROUND(D119/10000,3)</f>
        <v>0</v>
      </c>
      <c r="F119" s="4"/>
      <c r="G119" s="26" t="s">
        <v>21</v>
      </c>
      <c r="H119" s="31"/>
      <c r="I119" s="62"/>
      <c r="J119" s="59"/>
      <c r="K119" s="53"/>
      <c r="L119" s="62"/>
      <c r="M119" s="64"/>
      <c r="N119" s="58"/>
      <c r="O119" s="62"/>
      <c r="P119" s="59"/>
      <c r="Q119" s="53"/>
      <c r="R119" s="56"/>
      <c r="T119" s="44" t="s">
        <v>48</v>
      </c>
      <c r="U119" s="45" t="e">
        <f>ROUND($F121*3500/($P114+U118+25)*$E121/360,4)</f>
        <v>#DIV/0!</v>
      </c>
      <c r="V119" s="45" t="e">
        <f t="shared" ref="V119" si="1823">ROUND($F121*3500/($P114+V118+25)*$E121/360,4)</f>
        <v>#DIV/0!</v>
      </c>
      <c r="W119" s="45" t="e">
        <f t="shared" ref="W119" si="1824">ROUND($F121*3500/($P114+W118+25)*$E121/360,4)</f>
        <v>#DIV/0!</v>
      </c>
      <c r="X119" s="45" t="e">
        <f t="shared" ref="X119" si="1825">ROUND($F121*3500/($P114+X118+25)*$E121/360,4)</f>
        <v>#DIV/0!</v>
      </c>
      <c r="Y119" s="45" t="e">
        <f t="shared" ref="Y119" si="1826">ROUND($F121*3500/($P114+Y118+25)*$E121/360,4)</f>
        <v>#DIV/0!</v>
      </c>
      <c r="Z119" s="45" t="e">
        <f t="shared" ref="Z119" si="1827">ROUND($F121*3500/($P114+Z118+25)*$E121/360,4)</f>
        <v>#DIV/0!</v>
      </c>
      <c r="AA119" s="45" t="e">
        <f t="shared" ref="AA119" si="1828">ROUND($F121*3500/($P114+AA118+25)*$E121/360,4)</f>
        <v>#DIV/0!</v>
      </c>
      <c r="AB119" s="45" t="e">
        <f t="shared" ref="AB119" si="1829">ROUND($F121*3500/($P114+AB118+25)*$E121/360,4)</f>
        <v>#DIV/0!</v>
      </c>
      <c r="AC119" s="45" t="e">
        <f t="shared" ref="AC119" si="1830">ROUND($F121*3500/($P114+AC118+25)*$E121/360,4)</f>
        <v>#DIV/0!</v>
      </c>
      <c r="AD119" s="45" t="e">
        <f t="shared" ref="AD119" si="1831">ROUND($F121*3500/($P114+AD118+25)*$E121/360,4)</f>
        <v>#DIV/0!</v>
      </c>
      <c r="AE119" s="45" t="e">
        <f t="shared" ref="AE119" si="1832">ROUND($F121*3500/($P114+AE118+25)*$E121/360,4)</f>
        <v>#DIV/0!</v>
      </c>
      <c r="AF119" s="45" t="e">
        <f t="shared" ref="AF119" si="1833">ROUND($F121*3500/($P114+AF118+25)*$E121/360,4)</f>
        <v>#DIV/0!</v>
      </c>
      <c r="AG119" s="45" t="e">
        <f t="shared" ref="AG119" si="1834">ROUND($F121*3500/($P114+AG118+25)*$E121/360,4)</f>
        <v>#DIV/0!</v>
      </c>
      <c r="AH119" s="45" t="e">
        <f t="shared" ref="AH119" si="1835">ROUND($F121*3500/($P114+AH118+25)*$E121/360,4)</f>
        <v>#DIV/0!</v>
      </c>
      <c r="AI119" s="45" t="e">
        <f t="shared" ref="AI119" si="1836">ROUND($F121*3500/($P114+AI118+25)*$E121/360,4)</f>
        <v>#DIV/0!</v>
      </c>
      <c r="AJ119" s="45" t="e">
        <f t="shared" ref="AJ119" si="1837">ROUND($F121*3500/($P114+AJ118+25)*$E121/360,4)</f>
        <v>#DIV/0!</v>
      </c>
      <c r="AK119" s="45" t="e">
        <f t="shared" ref="AK119" si="1838">ROUND($F121*3500/($P114+AK118+25)*$E121/360,4)</f>
        <v>#DIV/0!</v>
      </c>
      <c r="AL119" s="45" t="e">
        <f t="shared" ref="AL119" si="1839">ROUND($F121*3500/($P114+AL118+25)*$E121/360,4)</f>
        <v>#DIV/0!</v>
      </c>
      <c r="AM119" s="45" t="e">
        <f t="shared" ref="AM119" si="1840">ROUND($F121*3500/($P114+AM118+25)*$E121/360,4)</f>
        <v>#DIV/0!</v>
      </c>
      <c r="AN119" s="45" t="e">
        <f t="shared" ref="AN119" si="1841">ROUND($F121*3500/($P114+AN118+25)*$E121/360,4)</f>
        <v>#DIV/0!</v>
      </c>
    </row>
    <row r="120" spans="1:45" ht="14.25" customHeight="1" x14ac:dyDescent="0.15">
      <c r="A120" s="50"/>
      <c r="B120" s="50"/>
      <c r="C120" s="15" t="s">
        <v>7</v>
      </c>
      <c r="D120" s="16">
        <f>SUM(D117:D119)</f>
        <v>0</v>
      </c>
      <c r="E120" s="13">
        <f>SUM(E117:E119)</f>
        <v>0</v>
      </c>
      <c r="F120" s="17">
        <f>IF(E120=0,0,ROUND(F117*E117/E120+F118*E118/E120+F119*E119/E120,2))</f>
        <v>0</v>
      </c>
      <c r="G120" s="34" t="s">
        <v>40</v>
      </c>
      <c r="H120" s="35" t="str">
        <f>IF(H113=AS$2,ROUND((H117-H118)/(2*H119),4),"")</f>
        <v/>
      </c>
      <c r="I120" s="62" t="s">
        <v>26</v>
      </c>
      <c r="J120" s="59" t="e">
        <f>ROUND((J118^(2/3)*$H115^0.5)/$H116,4)</f>
        <v>#DIV/0!</v>
      </c>
      <c r="K120" s="53"/>
      <c r="L120" s="62" t="s">
        <v>36</v>
      </c>
      <c r="M120" s="64" t="e">
        <f>ROUND((M118^(2/3)*$H115^0.5)/$H116,5)</f>
        <v>#DIV/0!</v>
      </c>
      <c r="N120" s="58"/>
      <c r="O120" s="62" t="s">
        <v>30</v>
      </c>
      <c r="P120" s="59" t="e">
        <f>ROUND(3500/(P118+25),4)</f>
        <v>#DIV/0!</v>
      </c>
      <c r="Q120" s="53"/>
      <c r="R120" s="56"/>
      <c r="T120" s="42" t="s">
        <v>49</v>
      </c>
      <c r="U120" s="43" t="e">
        <f>IF($H113=$AS$2,$H115^0.5/$H116*(U112*($H118+$H120*U112))^(5/3)-U119*($H118+2*(U112^2+$H120^2*U112^2)^0.5)^(2/3),$H115^0.5/$H116*($H121^2/8*(2*ACOS(1-U112/($H121/2))-SIN(2*ACOS(1-U112/($H121/2)))))^(5/3)-U119*($H121/2*2*ACOS(1-U112/($H121/2)))^(2/3))</f>
        <v>#DIV/0!</v>
      </c>
      <c r="V120" s="43" t="e">
        <f t="shared" ref="V120" si="1842">IF($H113=$AS$2,$H115^0.5/$H116*(V112*($H118+$H120*V112))^(5/3)-V119*($H118+2*(V112^2+$H120^2*V112^2)^0.5)^(2/3),$H115^0.5/$H116*($H121^2/8*(2*ACOS(1-V112/($H121/2))-SIN(2*ACOS(1-V112/($H121/2)))))^(5/3)-V119*($H121/2*2*ACOS(1-V112/($H121/2)))^(2/3))</f>
        <v>#DIV/0!</v>
      </c>
      <c r="W120" s="43" t="e">
        <f t="shared" ref="W120" si="1843">IF($H113=$AS$2,$H115^0.5/$H116*(W112*($H118+$H120*W112))^(5/3)-W119*($H118+2*(W112^2+$H120^2*W112^2)^0.5)^(2/3),$H115^0.5/$H116*($H121^2/8*(2*ACOS(1-W112/($H121/2))-SIN(2*ACOS(1-W112/($H121/2)))))^(5/3)-W119*($H121/2*2*ACOS(1-W112/($H121/2)))^(2/3))</f>
        <v>#DIV/0!</v>
      </c>
      <c r="X120" s="43" t="e">
        <f t="shared" ref="X120" si="1844">IF($H113=$AS$2,$H115^0.5/$H116*(X112*($H118+$H120*X112))^(5/3)-X119*($H118+2*(X112^2+$H120^2*X112^2)^0.5)^(2/3),$H115^0.5/$H116*($H121^2/8*(2*ACOS(1-X112/($H121/2))-SIN(2*ACOS(1-X112/($H121/2)))))^(5/3)-X119*($H121/2*2*ACOS(1-X112/($H121/2)))^(2/3))</f>
        <v>#DIV/0!</v>
      </c>
      <c r="Y120" s="43" t="e">
        <f t="shared" ref="Y120" si="1845">IF($H113=$AS$2,$H115^0.5/$H116*(Y112*($H118+$H120*Y112))^(5/3)-Y119*($H118+2*(Y112^2+$H120^2*Y112^2)^0.5)^(2/3),$H115^0.5/$H116*($H121^2/8*(2*ACOS(1-Y112/($H121/2))-SIN(2*ACOS(1-Y112/($H121/2)))))^(5/3)-Y119*($H121/2*2*ACOS(1-Y112/($H121/2)))^(2/3))</f>
        <v>#DIV/0!</v>
      </c>
      <c r="Z120" s="43" t="e">
        <f t="shared" ref="Z120" si="1846">IF($H113=$AS$2,$H115^0.5/$H116*(Z112*($H118+$H120*Z112))^(5/3)-Z119*($H118+2*(Z112^2+$H120^2*Z112^2)^0.5)^(2/3),$H115^0.5/$H116*($H121^2/8*(2*ACOS(1-Z112/($H121/2))-SIN(2*ACOS(1-Z112/($H121/2)))))^(5/3)-Z119*($H121/2*2*ACOS(1-Z112/($H121/2)))^(2/3))</f>
        <v>#DIV/0!</v>
      </c>
      <c r="AA120" s="43" t="e">
        <f t="shared" ref="AA120" si="1847">IF($H113=$AS$2,$H115^0.5/$H116*(AA112*($H118+$H120*AA112))^(5/3)-AA119*($H118+2*(AA112^2+$H120^2*AA112^2)^0.5)^(2/3),$H115^0.5/$H116*($H121^2/8*(2*ACOS(1-AA112/($H121/2))-SIN(2*ACOS(1-AA112/($H121/2)))))^(5/3)-AA119*($H121/2*2*ACOS(1-AA112/($H121/2)))^(2/3))</f>
        <v>#DIV/0!</v>
      </c>
      <c r="AB120" s="43" t="e">
        <f t="shared" ref="AB120" si="1848">IF($H113=$AS$2,$H115^0.5/$H116*(AB112*($H118+$H120*AB112))^(5/3)-AB119*($H118+2*(AB112^2+$H120^2*AB112^2)^0.5)^(2/3),$H115^0.5/$H116*($H121^2/8*(2*ACOS(1-AB112/($H121/2))-SIN(2*ACOS(1-AB112/($H121/2)))))^(5/3)-AB119*($H121/2*2*ACOS(1-AB112/($H121/2)))^(2/3))</f>
        <v>#DIV/0!</v>
      </c>
      <c r="AC120" s="43" t="e">
        <f t="shared" ref="AC120" si="1849">IF($H113=$AS$2,$H115^0.5/$H116*(AC112*($H118+$H120*AC112))^(5/3)-AC119*($H118+2*(AC112^2+$H120^2*AC112^2)^0.5)^(2/3),$H115^0.5/$H116*($H121^2/8*(2*ACOS(1-AC112/($H121/2))-SIN(2*ACOS(1-AC112/($H121/2)))))^(5/3)-AC119*($H121/2*2*ACOS(1-AC112/($H121/2)))^(2/3))</f>
        <v>#DIV/0!</v>
      </c>
      <c r="AD120" s="43" t="e">
        <f t="shared" ref="AD120" si="1850">IF($H113=$AS$2,$H115^0.5/$H116*(AD112*($H118+$H120*AD112))^(5/3)-AD119*($H118+2*(AD112^2+$H120^2*AD112^2)^0.5)^(2/3),$H115^0.5/$H116*($H121^2/8*(2*ACOS(1-AD112/($H121/2))-SIN(2*ACOS(1-AD112/($H121/2)))))^(5/3)-AD119*($H121/2*2*ACOS(1-AD112/($H121/2)))^(2/3))</f>
        <v>#DIV/0!</v>
      </c>
      <c r="AE120" s="43" t="e">
        <f t="shared" ref="AE120" si="1851">IF($H113=$AS$2,$H115^0.5/$H116*(AE112*($H118+$H120*AE112))^(5/3)-AE119*($H118+2*(AE112^2+$H120^2*AE112^2)^0.5)^(2/3),$H115^0.5/$H116*($H121^2/8*(2*ACOS(1-AE112/($H121/2))-SIN(2*ACOS(1-AE112/($H121/2)))))^(5/3)-AE119*($H121/2*2*ACOS(1-AE112/($H121/2)))^(2/3))</f>
        <v>#DIV/0!</v>
      </c>
      <c r="AF120" s="43" t="e">
        <f t="shared" ref="AF120" si="1852">IF($H113=$AS$2,$H115^0.5/$H116*(AF112*($H118+$H120*AF112))^(5/3)-AF119*($H118+2*(AF112^2+$H120^2*AF112^2)^0.5)^(2/3),$H115^0.5/$H116*($H121^2/8*(2*ACOS(1-AF112/($H121/2))-SIN(2*ACOS(1-AF112/($H121/2)))))^(5/3)-AF119*($H121/2*2*ACOS(1-AF112/($H121/2)))^(2/3))</f>
        <v>#DIV/0!</v>
      </c>
      <c r="AG120" s="43" t="e">
        <f t="shared" ref="AG120" si="1853">IF($H113=$AS$2,$H115^0.5/$H116*(AG112*($H118+$H120*AG112))^(5/3)-AG119*($H118+2*(AG112^2+$H120^2*AG112^2)^0.5)^(2/3),$H115^0.5/$H116*($H121^2/8*(2*ACOS(1-AG112/($H121/2))-SIN(2*ACOS(1-AG112/($H121/2)))))^(5/3)-AG119*($H121/2*2*ACOS(1-AG112/($H121/2)))^(2/3))</f>
        <v>#DIV/0!</v>
      </c>
      <c r="AH120" s="43" t="e">
        <f t="shared" ref="AH120" si="1854">IF($H113=$AS$2,$H115^0.5/$H116*(AH112*($H118+$H120*AH112))^(5/3)-AH119*($H118+2*(AH112^2+$H120^2*AH112^2)^0.5)^(2/3),$H115^0.5/$H116*($H121^2/8*(2*ACOS(1-AH112/($H121/2))-SIN(2*ACOS(1-AH112/($H121/2)))))^(5/3)-AH119*($H121/2*2*ACOS(1-AH112/($H121/2)))^(2/3))</f>
        <v>#DIV/0!</v>
      </c>
      <c r="AI120" s="43" t="e">
        <f t="shared" ref="AI120" si="1855">IF($H113=$AS$2,$H115^0.5/$H116*(AI112*($H118+$H120*AI112))^(5/3)-AI119*($H118+2*(AI112^2+$H120^2*AI112^2)^0.5)^(2/3),$H115^0.5/$H116*($H121^2/8*(2*ACOS(1-AI112/($H121/2))-SIN(2*ACOS(1-AI112/($H121/2)))))^(5/3)-AI119*($H121/2*2*ACOS(1-AI112/($H121/2)))^(2/3))</f>
        <v>#DIV/0!</v>
      </c>
      <c r="AJ120" s="43" t="e">
        <f t="shared" ref="AJ120" si="1856">IF($H113=$AS$2,$H115^0.5/$H116*(AJ112*($H118+$H120*AJ112))^(5/3)-AJ119*($H118+2*(AJ112^2+$H120^2*AJ112^2)^0.5)^(2/3),$H115^0.5/$H116*($H121^2/8*(2*ACOS(1-AJ112/($H121/2))-SIN(2*ACOS(1-AJ112/($H121/2)))))^(5/3)-AJ119*($H121/2*2*ACOS(1-AJ112/($H121/2)))^(2/3))</f>
        <v>#DIV/0!</v>
      </c>
      <c r="AK120" s="43" t="e">
        <f t="shared" ref="AK120" si="1857">IF($H113=$AS$2,$H115^0.5/$H116*(AK112*($H118+$H120*AK112))^(5/3)-AK119*($H118+2*(AK112^2+$H120^2*AK112^2)^0.5)^(2/3),$H115^0.5/$H116*($H121^2/8*(2*ACOS(1-AK112/($H121/2))-SIN(2*ACOS(1-AK112/($H121/2)))))^(5/3)-AK119*($H121/2*2*ACOS(1-AK112/($H121/2)))^(2/3))</f>
        <v>#DIV/0!</v>
      </c>
      <c r="AL120" s="43" t="e">
        <f t="shared" ref="AL120" si="1858">IF($H113=$AS$2,$H115^0.5/$H116*(AL112*($H118+$H120*AL112))^(5/3)-AL119*($H118+2*(AL112^2+$H120^2*AL112^2)^0.5)^(2/3),$H115^0.5/$H116*($H121^2/8*(2*ACOS(1-AL112/($H121/2))-SIN(2*ACOS(1-AL112/($H121/2)))))^(5/3)-AL119*($H121/2*2*ACOS(1-AL112/($H121/2)))^(2/3))</f>
        <v>#DIV/0!</v>
      </c>
      <c r="AM120" s="43" t="e">
        <f t="shared" ref="AM120" si="1859">IF($H113=$AS$2,$H115^0.5/$H116*(AM112*($H118+$H120*AM112))^(5/3)-AM119*($H118+2*(AM112^2+$H120^2*AM112^2)^0.5)^(2/3),$H115^0.5/$H116*($H121^2/8*(2*ACOS(1-AM112/($H121/2))-SIN(2*ACOS(1-AM112/($H121/2)))))^(5/3)-AM119*($H121/2*2*ACOS(1-AM112/($H121/2)))^(2/3))</f>
        <v>#DIV/0!</v>
      </c>
      <c r="AN120" s="43" t="e">
        <f t="shared" ref="AN120" si="1860">IF($H113=$AS$2,$H115^0.5/$H116*(AN112*($H118+$H120*AN112))^(5/3)-AN119*($H118+2*(AN112^2+$H120^2*AN112^2)^0.5)^(2/3),$H115^0.5/$H116*($H121^2/8*(2*ACOS(1-AN112/($H121/2))-SIN(2*ACOS(1-AN112/($H121/2)))))^(5/3)-AN119*($H121/2*2*ACOS(1-AN112/($H121/2)))^(2/3))</f>
        <v>#DIV/0!</v>
      </c>
    </row>
    <row r="121" spans="1:45" ht="14.25" customHeight="1" x14ac:dyDescent="0.15">
      <c r="A121" s="51"/>
      <c r="B121" s="51"/>
      <c r="C121" s="15" t="s">
        <v>8</v>
      </c>
      <c r="D121" s="16">
        <f>SUM(D120,D116)</f>
        <v>0</v>
      </c>
      <c r="E121" s="13">
        <f>SUM(E120,E116)</f>
        <v>0</v>
      </c>
      <c r="F121" s="17">
        <f>IF(E121=0,0,ROUND(F116*E116/E121+F120*E120/E121,2))</f>
        <v>0</v>
      </c>
      <c r="G121" s="28" t="s">
        <v>22</v>
      </c>
      <c r="H121" s="33"/>
      <c r="I121" s="67"/>
      <c r="J121" s="60"/>
      <c r="K121" s="54"/>
      <c r="L121" s="67"/>
      <c r="M121" s="74"/>
      <c r="N121" s="58"/>
      <c r="O121" s="67"/>
      <c r="P121" s="60"/>
      <c r="Q121" s="54"/>
      <c r="R121" s="57"/>
      <c r="T121" s="46" t="s">
        <v>50</v>
      </c>
      <c r="U121" s="47" t="e">
        <f>IF($H113=$AS$2,5/3*$H115^0.5/$H116*(U112*($H118+$H120*U112))^(2/3)*($H118+2*$H120*U112)-2/3*U119*($H118+2*(U112^2+$H120^2*U112^2)^0.5)^(-1/3)*(U112^2+$H120^2*U112^2)^(-1/2)*2*U112*(1+$H120^2),5/3*$H115^0.5/$H116*($H121^2/8*(2*ACOS(1-U112/($H121/2))-SIN(2*ACOS(1-U112/($H121/2)))))^(2/3)*($H121^2/8*(1-COS(2*ACOS(1-U112/($H121/2)))))-2/3*U119*($H121/2*2*ACOS(1-U112/($H121/2)))^(-1/3)*$H121/2)</f>
        <v>#DIV/0!</v>
      </c>
      <c r="V121" s="47" t="e">
        <f t="shared" ref="V121" si="1861">IF($H113=$AS$2,5/3*$H115^0.5/$H116*(V112*($H118+$H120*V112))^(2/3)*($H118+2*$H120*V112)-2/3*V119*($H118+2*(V112^2+$H120^2*V112^2)^0.5)^(-1/3)*(V112^2+$H120^2*V112^2)^(-1/2)*2*V112*(1+$H120^2),5/3*$H115^0.5/$H116*($H121^2/8*(2*ACOS(1-V112/($H121/2))-SIN(2*ACOS(1-V112/($H121/2)))))^(2/3)*($H121^2/8*(1-COS(2*ACOS(1-V112/($H121/2)))))-2/3*V119*($H121/2*2*ACOS(1-V112/($H121/2)))^(-1/3)*$H121/2)</f>
        <v>#DIV/0!</v>
      </c>
      <c r="W121" s="47" t="e">
        <f t="shared" ref="W121" si="1862">IF($H113=$AS$2,5/3*$H115^0.5/$H116*(W112*($H118+$H120*W112))^(2/3)*($H118+2*$H120*W112)-2/3*W119*($H118+2*(W112^2+$H120^2*W112^2)^0.5)^(-1/3)*(W112^2+$H120^2*W112^2)^(-1/2)*2*W112*(1+$H120^2),5/3*$H115^0.5/$H116*($H121^2/8*(2*ACOS(1-W112/($H121/2))-SIN(2*ACOS(1-W112/($H121/2)))))^(2/3)*($H121^2/8*(1-COS(2*ACOS(1-W112/($H121/2)))))-2/3*W119*($H121/2*2*ACOS(1-W112/($H121/2)))^(-1/3)*$H121/2)</f>
        <v>#DIV/0!</v>
      </c>
      <c r="X121" s="47" t="e">
        <f t="shared" ref="X121" si="1863">IF($H113=$AS$2,5/3*$H115^0.5/$H116*(X112*($H118+$H120*X112))^(2/3)*($H118+2*$H120*X112)-2/3*X119*($H118+2*(X112^2+$H120^2*X112^2)^0.5)^(-1/3)*(X112^2+$H120^2*X112^2)^(-1/2)*2*X112*(1+$H120^2),5/3*$H115^0.5/$H116*($H121^2/8*(2*ACOS(1-X112/($H121/2))-SIN(2*ACOS(1-X112/($H121/2)))))^(2/3)*($H121^2/8*(1-COS(2*ACOS(1-X112/($H121/2)))))-2/3*X119*($H121/2*2*ACOS(1-X112/($H121/2)))^(-1/3)*$H121/2)</f>
        <v>#DIV/0!</v>
      </c>
      <c r="Y121" s="47" t="e">
        <f t="shared" ref="Y121" si="1864">IF($H113=$AS$2,5/3*$H115^0.5/$H116*(Y112*($H118+$H120*Y112))^(2/3)*($H118+2*$H120*Y112)-2/3*Y119*($H118+2*(Y112^2+$H120^2*Y112^2)^0.5)^(-1/3)*(Y112^2+$H120^2*Y112^2)^(-1/2)*2*Y112*(1+$H120^2),5/3*$H115^0.5/$H116*($H121^2/8*(2*ACOS(1-Y112/($H121/2))-SIN(2*ACOS(1-Y112/($H121/2)))))^(2/3)*($H121^2/8*(1-COS(2*ACOS(1-Y112/($H121/2)))))-2/3*Y119*($H121/2*2*ACOS(1-Y112/($H121/2)))^(-1/3)*$H121/2)</f>
        <v>#DIV/0!</v>
      </c>
      <c r="Z121" s="47" t="e">
        <f t="shared" ref="Z121" si="1865">IF($H113=$AS$2,5/3*$H115^0.5/$H116*(Z112*($H118+$H120*Z112))^(2/3)*($H118+2*$H120*Z112)-2/3*Z119*($H118+2*(Z112^2+$H120^2*Z112^2)^0.5)^(-1/3)*(Z112^2+$H120^2*Z112^2)^(-1/2)*2*Z112*(1+$H120^2),5/3*$H115^0.5/$H116*($H121^2/8*(2*ACOS(1-Z112/($H121/2))-SIN(2*ACOS(1-Z112/($H121/2)))))^(2/3)*($H121^2/8*(1-COS(2*ACOS(1-Z112/($H121/2)))))-2/3*Z119*($H121/2*2*ACOS(1-Z112/($H121/2)))^(-1/3)*$H121/2)</f>
        <v>#DIV/0!</v>
      </c>
      <c r="AA121" s="47" t="e">
        <f t="shared" ref="AA121" si="1866">IF($H113=$AS$2,5/3*$H115^0.5/$H116*(AA112*($H118+$H120*AA112))^(2/3)*($H118+2*$H120*AA112)-2/3*AA119*($H118+2*(AA112^2+$H120^2*AA112^2)^0.5)^(-1/3)*(AA112^2+$H120^2*AA112^2)^(-1/2)*2*AA112*(1+$H120^2),5/3*$H115^0.5/$H116*($H121^2/8*(2*ACOS(1-AA112/($H121/2))-SIN(2*ACOS(1-AA112/($H121/2)))))^(2/3)*($H121^2/8*(1-COS(2*ACOS(1-AA112/($H121/2)))))-2/3*AA119*($H121/2*2*ACOS(1-AA112/($H121/2)))^(-1/3)*$H121/2)</f>
        <v>#DIV/0!</v>
      </c>
      <c r="AB121" s="47" t="e">
        <f t="shared" ref="AB121" si="1867">IF($H113=$AS$2,5/3*$H115^0.5/$H116*(AB112*($H118+$H120*AB112))^(2/3)*($H118+2*$H120*AB112)-2/3*AB119*($H118+2*(AB112^2+$H120^2*AB112^2)^0.5)^(-1/3)*(AB112^2+$H120^2*AB112^2)^(-1/2)*2*AB112*(1+$H120^2),5/3*$H115^0.5/$H116*($H121^2/8*(2*ACOS(1-AB112/($H121/2))-SIN(2*ACOS(1-AB112/($H121/2)))))^(2/3)*($H121^2/8*(1-COS(2*ACOS(1-AB112/($H121/2)))))-2/3*AB119*($H121/2*2*ACOS(1-AB112/($H121/2)))^(-1/3)*$H121/2)</f>
        <v>#DIV/0!</v>
      </c>
      <c r="AC121" s="47" t="e">
        <f t="shared" ref="AC121" si="1868">IF($H113=$AS$2,5/3*$H115^0.5/$H116*(AC112*($H118+$H120*AC112))^(2/3)*($H118+2*$H120*AC112)-2/3*AC119*($H118+2*(AC112^2+$H120^2*AC112^2)^0.5)^(-1/3)*(AC112^2+$H120^2*AC112^2)^(-1/2)*2*AC112*(1+$H120^2),5/3*$H115^0.5/$H116*($H121^2/8*(2*ACOS(1-AC112/($H121/2))-SIN(2*ACOS(1-AC112/($H121/2)))))^(2/3)*($H121^2/8*(1-COS(2*ACOS(1-AC112/($H121/2)))))-2/3*AC119*($H121/2*2*ACOS(1-AC112/($H121/2)))^(-1/3)*$H121/2)</f>
        <v>#DIV/0!</v>
      </c>
      <c r="AD121" s="47" t="e">
        <f t="shared" ref="AD121" si="1869">IF($H113=$AS$2,5/3*$H115^0.5/$H116*(AD112*($H118+$H120*AD112))^(2/3)*($H118+2*$H120*AD112)-2/3*AD119*($H118+2*(AD112^2+$H120^2*AD112^2)^0.5)^(-1/3)*(AD112^2+$H120^2*AD112^2)^(-1/2)*2*AD112*(1+$H120^2),5/3*$H115^0.5/$H116*($H121^2/8*(2*ACOS(1-AD112/($H121/2))-SIN(2*ACOS(1-AD112/($H121/2)))))^(2/3)*($H121^2/8*(1-COS(2*ACOS(1-AD112/($H121/2)))))-2/3*AD119*($H121/2*2*ACOS(1-AD112/($H121/2)))^(-1/3)*$H121/2)</f>
        <v>#DIV/0!</v>
      </c>
      <c r="AE121" s="47" t="e">
        <f t="shared" ref="AE121" si="1870">IF($H113=$AS$2,5/3*$H115^0.5/$H116*(AE112*($H118+$H120*AE112))^(2/3)*($H118+2*$H120*AE112)-2/3*AE119*($H118+2*(AE112^2+$H120^2*AE112^2)^0.5)^(-1/3)*(AE112^2+$H120^2*AE112^2)^(-1/2)*2*AE112*(1+$H120^2),5/3*$H115^0.5/$H116*($H121^2/8*(2*ACOS(1-AE112/($H121/2))-SIN(2*ACOS(1-AE112/($H121/2)))))^(2/3)*($H121^2/8*(1-COS(2*ACOS(1-AE112/($H121/2)))))-2/3*AE119*($H121/2*2*ACOS(1-AE112/($H121/2)))^(-1/3)*$H121/2)</f>
        <v>#DIV/0!</v>
      </c>
      <c r="AF121" s="47" t="e">
        <f t="shared" ref="AF121" si="1871">IF($H113=$AS$2,5/3*$H115^0.5/$H116*(AF112*($H118+$H120*AF112))^(2/3)*($H118+2*$H120*AF112)-2/3*AF119*($H118+2*(AF112^2+$H120^2*AF112^2)^0.5)^(-1/3)*(AF112^2+$H120^2*AF112^2)^(-1/2)*2*AF112*(1+$H120^2),5/3*$H115^0.5/$H116*($H121^2/8*(2*ACOS(1-AF112/($H121/2))-SIN(2*ACOS(1-AF112/($H121/2)))))^(2/3)*($H121^2/8*(1-COS(2*ACOS(1-AF112/($H121/2)))))-2/3*AF119*($H121/2*2*ACOS(1-AF112/($H121/2)))^(-1/3)*$H121/2)</f>
        <v>#DIV/0!</v>
      </c>
      <c r="AG121" s="47" t="e">
        <f t="shared" ref="AG121" si="1872">IF($H113=$AS$2,5/3*$H115^0.5/$H116*(AG112*($H118+$H120*AG112))^(2/3)*($H118+2*$H120*AG112)-2/3*AG119*($H118+2*(AG112^2+$H120^2*AG112^2)^0.5)^(-1/3)*(AG112^2+$H120^2*AG112^2)^(-1/2)*2*AG112*(1+$H120^2),5/3*$H115^0.5/$H116*($H121^2/8*(2*ACOS(1-AG112/($H121/2))-SIN(2*ACOS(1-AG112/($H121/2)))))^(2/3)*($H121^2/8*(1-COS(2*ACOS(1-AG112/($H121/2)))))-2/3*AG119*($H121/2*2*ACOS(1-AG112/($H121/2)))^(-1/3)*$H121/2)</f>
        <v>#DIV/0!</v>
      </c>
      <c r="AH121" s="47" t="e">
        <f t="shared" ref="AH121" si="1873">IF($H113=$AS$2,5/3*$H115^0.5/$H116*(AH112*($H118+$H120*AH112))^(2/3)*($H118+2*$H120*AH112)-2/3*AH119*($H118+2*(AH112^2+$H120^2*AH112^2)^0.5)^(-1/3)*(AH112^2+$H120^2*AH112^2)^(-1/2)*2*AH112*(1+$H120^2),5/3*$H115^0.5/$H116*($H121^2/8*(2*ACOS(1-AH112/($H121/2))-SIN(2*ACOS(1-AH112/($H121/2)))))^(2/3)*($H121^2/8*(1-COS(2*ACOS(1-AH112/($H121/2)))))-2/3*AH119*($H121/2*2*ACOS(1-AH112/($H121/2)))^(-1/3)*$H121/2)</f>
        <v>#DIV/0!</v>
      </c>
      <c r="AI121" s="47" t="e">
        <f t="shared" ref="AI121" si="1874">IF($H113=$AS$2,5/3*$H115^0.5/$H116*(AI112*($H118+$H120*AI112))^(2/3)*($H118+2*$H120*AI112)-2/3*AI119*($H118+2*(AI112^2+$H120^2*AI112^2)^0.5)^(-1/3)*(AI112^2+$H120^2*AI112^2)^(-1/2)*2*AI112*(1+$H120^2),5/3*$H115^0.5/$H116*($H121^2/8*(2*ACOS(1-AI112/($H121/2))-SIN(2*ACOS(1-AI112/($H121/2)))))^(2/3)*($H121^2/8*(1-COS(2*ACOS(1-AI112/($H121/2)))))-2/3*AI119*($H121/2*2*ACOS(1-AI112/($H121/2)))^(-1/3)*$H121/2)</f>
        <v>#DIV/0!</v>
      </c>
      <c r="AJ121" s="47" t="e">
        <f t="shared" ref="AJ121" si="1875">IF($H113=$AS$2,5/3*$H115^0.5/$H116*(AJ112*($H118+$H120*AJ112))^(2/3)*($H118+2*$H120*AJ112)-2/3*AJ119*($H118+2*(AJ112^2+$H120^2*AJ112^2)^0.5)^(-1/3)*(AJ112^2+$H120^2*AJ112^2)^(-1/2)*2*AJ112*(1+$H120^2),5/3*$H115^0.5/$H116*($H121^2/8*(2*ACOS(1-AJ112/($H121/2))-SIN(2*ACOS(1-AJ112/($H121/2)))))^(2/3)*($H121^2/8*(1-COS(2*ACOS(1-AJ112/($H121/2)))))-2/3*AJ119*($H121/2*2*ACOS(1-AJ112/($H121/2)))^(-1/3)*$H121/2)</f>
        <v>#DIV/0!</v>
      </c>
      <c r="AK121" s="47" t="e">
        <f t="shared" ref="AK121" si="1876">IF($H113=$AS$2,5/3*$H115^0.5/$H116*(AK112*($H118+$H120*AK112))^(2/3)*($H118+2*$H120*AK112)-2/3*AK119*($H118+2*(AK112^2+$H120^2*AK112^2)^0.5)^(-1/3)*(AK112^2+$H120^2*AK112^2)^(-1/2)*2*AK112*(1+$H120^2),5/3*$H115^0.5/$H116*($H121^2/8*(2*ACOS(1-AK112/($H121/2))-SIN(2*ACOS(1-AK112/($H121/2)))))^(2/3)*($H121^2/8*(1-COS(2*ACOS(1-AK112/($H121/2)))))-2/3*AK119*($H121/2*2*ACOS(1-AK112/($H121/2)))^(-1/3)*$H121/2)</f>
        <v>#DIV/0!</v>
      </c>
      <c r="AL121" s="47" t="e">
        <f t="shared" ref="AL121" si="1877">IF($H113=$AS$2,5/3*$H115^0.5/$H116*(AL112*($H118+$H120*AL112))^(2/3)*($H118+2*$H120*AL112)-2/3*AL119*($H118+2*(AL112^2+$H120^2*AL112^2)^0.5)^(-1/3)*(AL112^2+$H120^2*AL112^2)^(-1/2)*2*AL112*(1+$H120^2),5/3*$H115^0.5/$H116*($H121^2/8*(2*ACOS(1-AL112/($H121/2))-SIN(2*ACOS(1-AL112/($H121/2)))))^(2/3)*($H121^2/8*(1-COS(2*ACOS(1-AL112/($H121/2)))))-2/3*AL119*($H121/2*2*ACOS(1-AL112/($H121/2)))^(-1/3)*$H121/2)</f>
        <v>#DIV/0!</v>
      </c>
      <c r="AM121" s="47" t="e">
        <f t="shared" ref="AM121" si="1878">IF($H113=$AS$2,5/3*$H115^0.5/$H116*(AM112*($H118+$H120*AM112))^(2/3)*($H118+2*$H120*AM112)-2/3*AM119*($H118+2*(AM112^2+$H120^2*AM112^2)^0.5)^(-1/3)*(AM112^2+$H120^2*AM112^2)^(-1/2)*2*AM112*(1+$H120^2),5/3*$H115^0.5/$H116*($H121^2/8*(2*ACOS(1-AM112/($H121/2))-SIN(2*ACOS(1-AM112/($H121/2)))))^(2/3)*($H121^2/8*(1-COS(2*ACOS(1-AM112/($H121/2)))))-2/3*AM119*($H121/2*2*ACOS(1-AM112/($H121/2)))^(-1/3)*$H121/2)</f>
        <v>#DIV/0!</v>
      </c>
      <c r="AN121" s="47" t="e">
        <f t="shared" ref="AN121" si="1879">IF($H113=$AS$2,5/3*$H115^0.5/$H116*(AN112*($H118+$H120*AN112))^(2/3)*($H118+2*$H120*AN112)-2/3*AN119*($H118+2*(AN112^2+$H120^2*AN112^2)^0.5)^(-1/3)*(AN112^2+$H120^2*AN112^2)^(-1/2)*2*AN112*(1+$H120^2),5/3*$H115^0.5/$H116*($H121^2/8*(2*ACOS(1-AN112/($H121/2))-SIN(2*ACOS(1-AN112/($H121/2)))))^(2/3)*($H121^2/8*(1-COS(2*ACOS(1-AN112/($H121/2)))))-2/3*AN119*($H121/2*2*ACOS(1-AN112/($H121/2)))^(-1/3)*$H121/2)</f>
        <v>#DIV/0!</v>
      </c>
    </row>
    <row r="122" spans="1:45" ht="14.25" customHeight="1" x14ac:dyDescent="0.15">
      <c r="A122" s="49"/>
      <c r="B122" s="49"/>
      <c r="C122" s="5"/>
      <c r="D122" s="7"/>
      <c r="E122" s="11">
        <f>ROUND(D122/10000,3)</f>
        <v>0</v>
      </c>
      <c r="F122" s="3"/>
      <c r="G122" s="25" t="s">
        <v>1</v>
      </c>
      <c r="H122" s="29"/>
      <c r="I122" s="61" t="s">
        <v>23</v>
      </c>
      <c r="J122" s="73">
        <f>IF($H123=AS$2,ROUND(H129*0.8,4),ROUND(H131*0.8,4))</f>
        <v>0</v>
      </c>
      <c r="K122" s="52" t="e">
        <f>ROUND(J126*J130,4)</f>
        <v>#DIV/0!</v>
      </c>
      <c r="L122" s="61" t="s">
        <v>31</v>
      </c>
      <c r="M122" s="63" t="e">
        <f>IF(U127=U129,U122,IF(V127=V129,V122,IF(W127=W129,W122,IF(X127=X129,X122,IF(Y127=Y129,Y122,IF(Z127=Z129,Z122,IF(AA127=AA129,AA122,IF(AB127=AB129,AB122,IF(AC127=AC129,AC122,IF(AD127=AD129,AD122,IF(AE127=AE129,AE122,IF(AF127=AF129,AF122,IF(AG127=AG129,AG122,IF(AH127=AH129,AH122,IF(AI127=AI129,AI122,IF(AJ127=AJ129,AJ122,IF(AK127=AK129,AK122,IF(AL127=AL129,AL122,IF(AM127=AM129,AM122,IF(AN127=AN129,AN122,AN122))))))))))))))))))))</f>
        <v>#DIV/0!</v>
      </c>
      <c r="N122" s="58" t="e">
        <f>ROUND(M126*M130,4)</f>
        <v>#DIV/0!</v>
      </c>
      <c r="O122" s="61" t="s">
        <v>99</v>
      </c>
      <c r="P122" s="63" t="e">
        <f>M130</f>
        <v>#DIV/0!</v>
      </c>
      <c r="Q122" s="52" t="e">
        <f>ROUND($F131*$P130*$E131/360,4)</f>
        <v>#DIV/0!</v>
      </c>
      <c r="R122" s="55" t="e">
        <f>IF(AND(K122&gt;Q122,N122=Q122),"ＯＫ","ＮＧ")</f>
        <v>#DIV/0!</v>
      </c>
      <c r="T122" s="40" t="s">
        <v>41</v>
      </c>
      <c r="U122" s="41">
        <f>J122</f>
        <v>0</v>
      </c>
      <c r="V122" s="41" t="e">
        <f>IF($H123=$AS$2,ROUND(U122-U130/U131,5),ROUND($H131/2-$H131/2*COS((2*ACOS(1-U122/($H131/2))-U130/U131)/2),5))</f>
        <v>#DIV/0!</v>
      </c>
      <c r="W122" s="41" t="e">
        <f t="shared" ref="W122" si="1880">IF($H123=$AS$2,ROUND(V122-V130/V131,5),ROUND($H131/2-$H131/2*COS((2*ACOS(1-V122/($H131/2))-V130/V131)/2),5))</f>
        <v>#DIV/0!</v>
      </c>
      <c r="X122" s="41" t="e">
        <f t="shared" ref="X122" si="1881">IF($H123=$AS$2,ROUND(W122-W130/W131,5),ROUND($H131/2-$H131/2*COS((2*ACOS(1-W122/($H131/2))-W130/W131)/2),5))</f>
        <v>#DIV/0!</v>
      </c>
      <c r="Y122" s="41" t="e">
        <f t="shared" ref="Y122" si="1882">IF($H123=$AS$2,ROUND(X122-X130/X131,5),ROUND($H131/2-$H131/2*COS((2*ACOS(1-X122/($H131/2))-X130/X131)/2),5))</f>
        <v>#DIV/0!</v>
      </c>
      <c r="Z122" s="41" t="e">
        <f t="shared" ref="Z122" si="1883">IF($H123=$AS$2,ROUND(Y122-Y130/Y131,5),ROUND($H131/2-$H131/2*COS((2*ACOS(1-Y122/($H131/2))-Y130/Y131)/2),5))</f>
        <v>#DIV/0!</v>
      </c>
      <c r="AA122" s="41" t="e">
        <f t="shared" ref="AA122" si="1884">IF($H123=$AS$2,ROUND(Z122-Z130/Z131,5),ROUND($H131/2-$H131/2*COS((2*ACOS(1-Z122/($H131/2))-Z130/Z131)/2),5))</f>
        <v>#DIV/0!</v>
      </c>
      <c r="AB122" s="41" t="e">
        <f t="shared" ref="AB122" si="1885">IF($H123=$AS$2,ROUND(AA122-AA130/AA131,5),ROUND($H131/2-$H131/2*COS((2*ACOS(1-AA122/($H131/2))-AA130/AA131)/2),5))</f>
        <v>#DIV/0!</v>
      </c>
      <c r="AC122" s="41" t="e">
        <f t="shared" ref="AC122" si="1886">IF($H123=$AS$2,ROUND(AB122-AB130/AB131,5),ROUND($H131/2-$H131/2*COS((2*ACOS(1-AB122/($H131/2))-AB130/AB131)/2),5))</f>
        <v>#DIV/0!</v>
      </c>
      <c r="AD122" s="41" t="e">
        <f t="shared" ref="AD122" si="1887">IF($H123=$AS$2,ROUND(AC122-AC130/AC131,5),ROUND($H131/2-$H131/2*COS((2*ACOS(1-AC122/($H131/2))-AC130/AC131)/2),5))</f>
        <v>#DIV/0!</v>
      </c>
      <c r="AE122" s="41" t="e">
        <f t="shared" ref="AE122" si="1888">IF($H123=$AS$2,ROUND(AD122-AD130/AD131,5),ROUND($H131/2-$H131/2*COS((2*ACOS(1-AD122/($H131/2))-AD130/AD131)/2),5))</f>
        <v>#DIV/0!</v>
      </c>
      <c r="AF122" s="41" t="e">
        <f t="shared" ref="AF122" si="1889">IF($H123=$AS$2,ROUND(AE122-AE130/AE131,5),ROUND($H131/2-$H131/2*COS((2*ACOS(1-AE122/($H131/2))-AE130/AE131)/2),5))</f>
        <v>#DIV/0!</v>
      </c>
      <c r="AG122" s="41" t="e">
        <f t="shared" ref="AG122" si="1890">IF($H123=$AS$2,ROUND(AF122-AF130/AF131,5),ROUND($H131/2-$H131/2*COS((2*ACOS(1-AF122/($H131/2))-AF130/AF131)/2),5))</f>
        <v>#DIV/0!</v>
      </c>
      <c r="AH122" s="41" t="e">
        <f t="shared" ref="AH122" si="1891">IF($H123=$AS$2,ROUND(AG122-AG130/AG131,5),ROUND($H131/2-$H131/2*COS((2*ACOS(1-AG122/($H131/2))-AG130/AG131)/2),5))</f>
        <v>#DIV/0!</v>
      </c>
      <c r="AI122" s="41" t="e">
        <f t="shared" ref="AI122" si="1892">IF($H123=$AS$2,ROUND(AH122-AH130/AH131,5),ROUND($H131/2-$H131/2*COS((2*ACOS(1-AH122/($H131/2))-AH130/AH131)/2),5))</f>
        <v>#DIV/0!</v>
      </c>
      <c r="AJ122" s="41" t="e">
        <f t="shared" ref="AJ122" si="1893">IF($H123=$AS$2,ROUND(AI122-AI130/AI131,5),ROUND($H131/2-$H131/2*COS((2*ACOS(1-AI122/($H131/2))-AI130/AI131)/2),5))</f>
        <v>#DIV/0!</v>
      </c>
      <c r="AK122" s="41" t="e">
        <f t="shared" ref="AK122" si="1894">IF($H123=$AS$2,ROUND(AJ122-AJ130/AJ131,5),ROUND($H131/2-$H131/2*COS((2*ACOS(1-AJ122/($H131/2))-AJ130/AJ131)/2),5))</f>
        <v>#DIV/0!</v>
      </c>
      <c r="AL122" s="41" t="e">
        <f t="shared" ref="AL122" si="1895">IF($H123=$AS$2,ROUND(AK122-AK130/AK131,5),ROUND($H131/2-$H131/2*COS((2*ACOS(1-AK122/($H131/2))-AK130/AK131)/2),5))</f>
        <v>#DIV/0!</v>
      </c>
      <c r="AM122" s="41" t="e">
        <f t="shared" ref="AM122" si="1896">IF($H123=$AS$2,ROUND(AL122-AL130/AL131,5),ROUND($H131/2-$H131/2*COS((2*ACOS(1-AL122/($H131/2))-AL130/AL131)/2),5))</f>
        <v>#DIV/0!</v>
      </c>
      <c r="AN122" s="41" t="e">
        <f t="shared" ref="AN122" si="1897">IF($H123=$AS$2,ROUND(AM122-AM130/AM131,5),ROUND($H131/2-$H131/2*COS((2*ACOS(1-AM122/($H131/2))-AM130/AM131)/2),5))</f>
        <v>#DIV/0!</v>
      </c>
      <c r="AS122" t="s">
        <v>11</v>
      </c>
    </row>
    <row r="123" spans="1:45" ht="14.25" customHeight="1" x14ac:dyDescent="0.15">
      <c r="A123" s="50"/>
      <c r="B123" s="50"/>
      <c r="C123" s="6"/>
      <c r="D123" s="8"/>
      <c r="E123" s="12">
        <f>ROUND(D123/10000,3)</f>
        <v>0</v>
      </c>
      <c r="F123" s="4"/>
      <c r="G123" s="26" t="s">
        <v>17</v>
      </c>
      <c r="H123" s="30"/>
      <c r="I123" s="62"/>
      <c r="J123" s="59"/>
      <c r="K123" s="53"/>
      <c r="L123" s="62"/>
      <c r="M123" s="64"/>
      <c r="N123" s="58"/>
      <c r="O123" s="62"/>
      <c r="P123" s="64"/>
      <c r="Q123" s="53"/>
      <c r="R123" s="56"/>
      <c r="T123" s="42" t="s">
        <v>42</v>
      </c>
      <c r="U123" s="43" t="e">
        <f>IF($H123=$AS$2,ROUND($H128+2*(U122^2+$H130^2*U122^2)^0.5,5),ROUND($H131/2*2*ACOS(1-U122/($H131/2)),5))</f>
        <v>#DIV/0!</v>
      </c>
      <c r="V123" s="43" t="e">
        <f t="shared" ref="V123" si="1898">IF($H123=$AS$2,ROUND($H128+2*(V122^2+$H130^2*V122^2)^0.5,5),ROUND($H131/2*2*ACOS(1-V122/($H131/2)),5))</f>
        <v>#DIV/0!</v>
      </c>
      <c r="W123" s="43" t="e">
        <f t="shared" ref="W123" si="1899">IF($H123=$AS$2,ROUND($H128+2*(W122^2+$H130^2*W122^2)^0.5,5),ROUND($H131/2*2*ACOS(1-W122/($H131/2)),5))</f>
        <v>#DIV/0!</v>
      </c>
      <c r="X123" s="43" t="e">
        <f t="shared" ref="X123" si="1900">IF($H123=$AS$2,ROUND($H128+2*(X122^2+$H130^2*X122^2)^0.5,5),ROUND($H131/2*2*ACOS(1-X122/($H131/2)),5))</f>
        <v>#DIV/0!</v>
      </c>
      <c r="Y123" s="43" t="e">
        <f t="shared" ref="Y123" si="1901">IF($H123=$AS$2,ROUND($H128+2*(Y122^2+$H130^2*Y122^2)^0.5,5),ROUND($H131/2*2*ACOS(1-Y122/($H131/2)),5))</f>
        <v>#DIV/0!</v>
      </c>
      <c r="Z123" s="43" t="e">
        <f t="shared" ref="Z123" si="1902">IF($H123=$AS$2,ROUND($H128+2*(Z122^2+$H130^2*Z122^2)^0.5,5),ROUND($H131/2*2*ACOS(1-Z122/($H131/2)),5))</f>
        <v>#DIV/0!</v>
      </c>
      <c r="AA123" s="43" t="e">
        <f t="shared" ref="AA123" si="1903">IF($H123=$AS$2,ROUND($H128+2*(AA122^2+$H130^2*AA122^2)^0.5,5),ROUND($H131/2*2*ACOS(1-AA122/($H131/2)),5))</f>
        <v>#DIV/0!</v>
      </c>
      <c r="AB123" s="43" t="e">
        <f t="shared" ref="AB123" si="1904">IF($H123=$AS$2,ROUND($H128+2*(AB122^2+$H130^2*AB122^2)^0.5,5),ROUND($H131/2*2*ACOS(1-AB122/($H131/2)),5))</f>
        <v>#DIV/0!</v>
      </c>
      <c r="AC123" s="43" t="e">
        <f t="shared" ref="AC123" si="1905">IF($H123=$AS$2,ROUND($H128+2*(AC122^2+$H130^2*AC122^2)^0.5,5),ROUND($H131/2*2*ACOS(1-AC122/($H131/2)),5))</f>
        <v>#DIV/0!</v>
      </c>
      <c r="AD123" s="43" t="e">
        <f t="shared" ref="AD123" si="1906">IF($H123=$AS$2,ROUND($H128+2*(AD122^2+$H130^2*AD122^2)^0.5,5),ROUND($H131/2*2*ACOS(1-AD122/($H131/2)),5))</f>
        <v>#DIV/0!</v>
      </c>
      <c r="AE123" s="43" t="e">
        <f t="shared" ref="AE123" si="1907">IF($H123=$AS$2,ROUND($H128+2*(AE122^2+$H130^2*AE122^2)^0.5,5),ROUND($H131/2*2*ACOS(1-AE122/($H131/2)),5))</f>
        <v>#DIV/0!</v>
      </c>
      <c r="AF123" s="43" t="e">
        <f t="shared" ref="AF123" si="1908">IF($H123=$AS$2,ROUND($H128+2*(AF122^2+$H130^2*AF122^2)^0.5,5),ROUND($H131/2*2*ACOS(1-AF122/($H131/2)),5))</f>
        <v>#DIV/0!</v>
      </c>
      <c r="AG123" s="43" t="e">
        <f t="shared" ref="AG123" si="1909">IF($H123=$AS$2,ROUND($H128+2*(AG122^2+$H130^2*AG122^2)^0.5,5),ROUND($H131/2*2*ACOS(1-AG122/($H131/2)),5))</f>
        <v>#DIV/0!</v>
      </c>
      <c r="AH123" s="43" t="e">
        <f t="shared" ref="AH123" si="1910">IF($H123=$AS$2,ROUND($H128+2*(AH122^2+$H130^2*AH122^2)^0.5,5),ROUND($H131/2*2*ACOS(1-AH122/($H131/2)),5))</f>
        <v>#DIV/0!</v>
      </c>
      <c r="AI123" s="43" t="e">
        <f t="shared" ref="AI123" si="1911">IF($H123=$AS$2,ROUND($H128+2*(AI122^2+$H130^2*AI122^2)^0.5,5),ROUND($H131/2*2*ACOS(1-AI122/($H131/2)),5))</f>
        <v>#DIV/0!</v>
      </c>
      <c r="AJ123" s="43" t="e">
        <f t="shared" ref="AJ123" si="1912">IF($H123=$AS$2,ROUND($H128+2*(AJ122^2+$H130^2*AJ122^2)^0.5,5),ROUND($H131/2*2*ACOS(1-AJ122/($H131/2)),5))</f>
        <v>#DIV/0!</v>
      </c>
      <c r="AK123" s="43" t="e">
        <f t="shared" ref="AK123" si="1913">IF($H123=$AS$2,ROUND($H128+2*(AK122^2+$H130^2*AK122^2)^0.5,5),ROUND($H131/2*2*ACOS(1-AK122/($H131/2)),5))</f>
        <v>#DIV/0!</v>
      </c>
      <c r="AL123" s="43" t="e">
        <f t="shared" ref="AL123" si="1914">IF($H123=$AS$2,ROUND($H128+2*(AL122^2+$H130^2*AL122^2)^0.5,5),ROUND($H131/2*2*ACOS(1-AL122/($H131/2)),5))</f>
        <v>#DIV/0!</v>
      </c>
      <c r="AM123" s="43" t="e">
        <f t="shared" ref="AM123" si="1915">IF($H123=$AS$2,ROUND($H128+2*(AM122^2+$H130^2*AM122^2)^0.5,5),ROUND($H131/2*2*ACOS(1-AM122/($H131/2)),5))</f>
        <v>#DIV/0!</v>
      </c>
      <c r="AN123" s="43" t="e">
        <f t="shared" ref="AN123" si="1916">IF($H123=$AS$2,ROUND($H128+2*(AN122^2+$H130^2*AN122^2)^0.5,5),ROUND($H131/2*2*ACOS(1-AN122/($H131/2)),5))</f>
        <v>#DIV/0!</v>
      </c>
      <c r="AS123" t="s">
        <v>12</v>
      </c>
    </row>
    <row r="124" spans="1:45" ht="14.25" customHeight="1" x14ac:dyDescent="0.15">
      <c r="A124" s="50"/>
      <c r="B124" s="50"/>
      <c r="C124" s="6"/>
      <c r="D124" s="8"/>
      <c r="E124" s="12">
        <f>ROUND(D124/10000,3)</f>
        <v>0</v>
      </c>
      <c r="F124" s="4"/>
      <c r="G124" s="26" t="s">
        <v>18</v>
      </c>
      <c r="H124" s="31"/>
      <c r="I124" s="62" t="s">
        <v>24</v>
      </c>
      <c r="J124" s="59" t="e">
        <f>IF($H123=$AS$2,ROUND($H128+2*(J122^2+$H130^2*J122^2)^0.5,4),ROUND($H131/2*(2*ACOS(1-J122/($H131/2))),4))</f>
        <v>#DIV/0!</v>
      </c>
      <c r="K124" s="53"/>
      <c r="L124" s="62" t="s">
        <v>34</v>
      </c>
      <c r="M124" s="65" t="e">
        <f>IF($H123=$AS$2,ROUND($H128+2*(M122^2+$H130^2*M122^2)^0.5,5),ROUND($H131/2*(2*ACOS(1-M122/($H131/2))),5))</f>
        <v>#DIV/0!</v>
      </c>
      <c r="N124" s="58"/>
      <c r="O124" s="68" t="s">
        <v>27</v>
      </c>
      <c r="P124" s="70"/>
      <c r="Q124" s="53"/>
      <c r="R124" s="56"/>
      <c r="T124" s="42" t="s">
        <v>43</v>
      </c>
      <c r="U124" s="43" t="e">
        <f>IF($H123=$AS$2,ROUND(U122*($H128+$H130*U122),5),ROUND($H131^2/8*(2*ACOS(1-U122/($H131/2))-SIN(2*ACOS(1-U122/($H131/2)))),5))</f>
        <v>#DIV/0!</v>
      </c>
      <c r="V124" s="43" t="e">
        <f t="shared" ref="V124" si="1917">IF($H123=$AS$2,ROUND(V122*($H128+$H130*V122),5),ROUND($H131^2/8*(2*ACOS(1-V122/($H131/2))-SIN(2*ACOS(1-V122/($H131/2)))),5))</f>
        <v>#DIV/0!</v>
      </c>
      <c r="W124" s="43" t="e">
        <f t="shared" ref="W124" si="1918">IF($H123=$AS$2,ROUND(W122*($H128+$H130*W122),5),ROUND($H131^2/8*(2*ACOS(1-W122/($H131/2))-SIN(2*ACOS(1-W122/($H131/2)))),5))</f>
        <v>#DIV/0!</v>
      </c>
      <c r="X124" s="43" t="e">
        <f t="shared" ref="X124" si="1919">IF($H123=$AS$2,ROUND(X122*($H128+$H130*X122),5),ROUND($H131^2/8*(2*ACOS(1-X122/($H131/2))-SIN(2*ACOS(1-X122/($H131/2)))),5))</f>
        <v>#DIV/0!</v>
      </c>
      <c r="Y124" s="43" t="e">
        <f t="shared" ref="Y124" si="1920">IF($H123=$AS$2,ROUND(Y122*($H128+$H130*Y122),5),ROUND($H131^2/8*(2*ACOS(1-Y122/($H131/2))-SIN(2*ACOS(1-Y122/($H131/2)))),5))</f>
        <v>#DIV/0!</v>
      </c>
      <c r="Z124" s="43" t="e">
        <f t="shared" ref="Z124" si="1921">IF($H123=$AS$2,ROUND(Z122*($H128+$H130*Z122),5),ROUND($H131^2/8*(2*ACOS(1-Z122/($H131/2))-SIN(2*ACOS(1-Z122/($H131/2)))),5))</f>
        <v>#DIV/0!</v>
      </c>
      <c r="AA124" s="43" t="e">
        <f t="shared" ref="AA124" si="1922">IF($H123=$AS$2,ROUND(AA122*($H128+$H130*AA122),5),ROUND($H131^2/8*(2*ACOS(1-AA122/($H131/2))-SIN(2*ACOS(1-AA122/($H131/2)))),5))</f>
        <v>#DIV/0!</v>
      </c>
      <c r="AB124" s="43" t="e">
        <f t="shared" ref="AB124" si="1923">IF($H123=$AS$2,ROUND(AB122*($H128+$H130*AB122),5),ROUND($H131^2/8*(2*ACOS(1-AB122/($H131/2))-SIN(2*ACOS(1-AB122/($H131/2)))),5))</f>
        <v>#DIV/0!</v>
      </c>
      <c r="AC124" s="43" t="e">
        <f t="shared" ref="AC124" si="1924">IF($H123=$AS$2,ROUND(AC122*($H128+$H130*AC122),5),ROUND($H131^2/8*(2*ACOS(1-AC122/($H131/2))-SIN(2*ACOS(1-AC122/($H131/2)))),5))</f>
        <v>#DIV/0!</v>
      </c>
      <c r="AD124" s="43" t="e">
        <f t="shared" ref="AD124" si="1925">IF($H123=$AS$2,ROUND(AD122*($H128+$H130*AD122),5),ROUND($H131^2/8*(2*ACOS(1-AD122/($H131/2))-SIN(2*ACOS(1-AD122/($H131/2)))),5))</f>
        <v>#DIV/0!</v>
      </c>
      <c r="AE124" s="43" t="e">
        <f t="shared" ref="AE124" si="1926">IF($H123=$AS$2,ROUND(AE122*($H128+$H130*AE122),5),ROUND($H131^2/8*(2*ACOS(1-AE122/($H131/2))-SIN(2*ACOS(1-AE122/($H131/2)))),5))</f>
        <v>#DIV/0!</v>
      </c>
      <c r="AF124" s="43" t="e">
        <f t="shared" ref="AF124" si="1927">IF($H123=$AS$2,ROUND(AF122*($H128+$H130*AF122),5),ROUND($H131^2/8*(2*ACOS(1-AF122/($H131/2))-SIN(2*ACOS(1-AF122/($H131/2)))),5))</f>
        <v>#DIV/0!</v>
      </c>
      <c r="AG124" s="43" t="e">
        <f t="shared" ref="AG124" si="1928">IF($H123=$AS$2,ROUND(AG122*($H128+$H130*AG122),5),ROUND($H131^2/8*(2*ACOS(1-AG122/($H131/2))-SIN(2*ACOS(1-AG122/($H131/2)))),5))</f>
        <v>#DIV/0!</v>
      </c>
      <c r="AH124" s="43" t="e">
        <f t="shared" ref="AH124" si="1929">IF($H123=$AS$2,ROUND(AH122*($H128+$H130*AH122),5),ROUND($H131^2/8*(2*ACOS(1-AH122/($H131/2))-SIN(2*ACOS(1-AH122/($H131/2)))),5))</f>
        <v>#DIV/0!</v>
      </c>
      <c r="AI124" s="43" t="e">
        <f t="shared" ref="AI124" si="1930">IF($H123=$AS$2,ROUND(AI122*($H128+$H130*AI122),5),ROUND($H131^2/8*(2*ACOS(1-AI122/($H131/2))-SIN(2*ACOS(1-AI122/($H131/2)))),5))</f>
        <v>#DIV/0!</v>
      </c>
      <c r="AJ124" s="43" t="e">
        <f t="shared" ref="AJ124" si="1931">IF($H123=$AS$2,ROUND(AJ122*($H128+$H130*AJ122),5),ROUND($H131^2/8*(2*ACOS(1-AJ122/($H131/2))-SIN(2*ACOS(1-AJ122/($H131/2)))),5))</f>
        <v>#DIV/0!</v>
      </c>
      <c r="AK124" s="43" t="e">
        <f t="shared" ref="AK124" si="1932">IF($H123=$AS$2,ROUND(AK122*($H128+$H130*AK122),5),ROUND($H131^2/8*(2*ACOS(1-AK122/($H131/2))-SIN(2*ACOS(1-AK122/($H131/2)))),5))</f>
        <v>#DIV/0!</v>
      </c>
      <c r="AL124" s="43" t="e">
        <f t="shared" ref="AL124" si="1933">IF($H123=$AS$2,ROUND(AL122*($H128+$H130*AL122),5),ROUND($H131^2/8*(2*ACOS(1-AL122/($H131/2))-SIN(2*ACOS(1-AL122/($H131/2)))),5))</f>
        <v>#DIV/0!</v>
      </c>
      <c r="AM124" s="43" t="e">
        <f t="shared" ref="AM124" si="1934">IF($H123=$AS$2,ROUND(AM122*($H128+$H130*AM122),5),ROUND($H131^2/8*(2*ACOS(1-AM122/($H131/2))-SIN(2*ACOS(1-AM122/($H131/2)))),5))</f>
        <v>#DIV/0!</v>
      </c>
      <c r="AN124" s="43" t="e">
        <f t="shared" ref="AN124" si="1935">IF($H123=$AS$2,ROUND(AN122*($H128+$H130*AN122),5),ROUND($H131^2/8*(2*ACOS(1-AN122/($H131/2))-SIN(2*ACOS(1-AN122/($H131/2)))),5))</f>
        <v>#DIV/0!</v>
      </c>
    </row>
    <row r="125" spans="1:45" ht="14.25" customHeight="1" x14ac:dyDescent="0.15">
      <c r="A125" s="50"/>
      <c r="B125" s="50"/>
      <c r="C125" s="6"/>
      <c r="D125" s="8"/>
      <c r="E125" s="12">
        <f>ROUND(D125/10000,3)</f>
        <v>0</v>
      </c>
      <c r="F125" s="4"/>
      <c r="G125" s="26" t="s">
        <v>19</v>
      </c>
      <c r="H125" s="48"/>
      <c r="I125" s="62"/>
      <c r="J125" s="59"/>
      <c r="K125" s="53"/>
      <c r="L125" s="62"/>
      <c r="M125" s="66"/>
      <c r="N125" s="58"/>
      <c r="O125" s="69"/>
      <c r="P125" s="70"/>
      <c r="Q125" s="53"/>
      <c r="R125" s="56"/>
      <c r="T125" s="42" t="s">
        <v>44</v>
      </c>
      <c r="U125" s="43" t="e">
        <f>ROUND(U124/U123,5)</f>
        <v>#DIV/0!</v>
      </c>
      <c r="V125" s="43" t="e">
        <f t="shared" ref="V125" si="1936">ROUND(V124/V123,5)</f>
        <v>#DIV/0!</v>
      </c>
      <c r="W125" s="43" t="e">
        <f t="shared" ref="W125" si="1937">ROUND(W124/W123,5)</f>
        <v>#DIV/0!</v>
      </c>
      <c r="X125" s="43" t="e">
        <f t="shared" ref="X125" si="1938">ROUND(X124/X123,5)</f>
        <v>#DIV/0!</v>
      </c>
      <c r="Y125" s="43" t="e">
        <f t="shared" ref="Y125" si="1939">ROUND(Y124/Y123,5)</f>
        <v>#DIV/0!</v>
      </c>
      <c r="Z125" s="43" t="e">
        <f t="shared" ref="Z125" si="1940">ROUND(Z124/Z123,5)</f>
        <v>#DIV/0!</v>
      </c>
      <c r="AA125" s="43" t="e">
        <f t="shared" ref="AA125" si="1941">ROUND(AA124/AA123,5)</f>
        <v>#DIV/0!</v>
      </c>
      <c r="AB125" s="43" t="e">
        <f t="shared" ref="AB125" si="1942">ROUND(AB124/AB123,5)</f>
        <v>#DIV/0!</v>
      </c>
      <c r="AC125" s="43" t="e">
        <f t="shared" ref="AC125" si="1943">ROUND(AC124/AC123,5)</f>
        <v>#DIV/0!</v>
      </c>
      <c r="AD125" s="43" t="e">
        <f t="shared" ref="AD125" si="1944">ROUND(AD124/AD123,5)</f>
        <v>#DIV/0!</v>
      </c>
      <c r="AE125" s="43" t="e">
        <f t="shared" ref="AE125" si="1945">ROUND(AE124/AE123,5)</f>
        <v>#DIV/0!</v>
      </c>
      <c r="AF125" s="43" t="e">
        <f t="shared" ref="AF125" si="1946">ROUND(AF124/AF123,5)</f>
        <v>#DIV/0!</v>
      </c>
      <c r="AG125" s="43" t="e">
        <f t="shared" ref="AG125" si="1947">ROUND(AG124/AG123,5)</f>
        <v>#DIV/0!</v>
      </c>
      <c r="AH125" s="43" t="e">
        <f t="shared" ref="AH125" si="1948">ROUND(AH124/AH123,5)</f>
        <v>#DIV/0!</v>
      </c>
      <c r="AI125" s="43" t="e">
        <f t="shared" ref="AI125" si="1949">ROUND(AI124/AI123,5)</f>
        <v>#DIV/0!</v>
      </c>
      <c r="AJ125" s="43" t="e">
        <f t="shared" ref="AJ125" si="1950">ROUND(AJ124/AJ123,5)</f>
        <v>#DIV/0!</v>
      </c>
      <c r="AK125" s="43" t="e">
        <f t="shared" ref="AK125" si="1951">ROUND(AK124/AK123,5)</f>
        <v>#DIV/0!</v>
      </c>
      <c r="AL125" s="43" t="e">
        <f t="shared" ref="AL125" si="1952">ROUND(AL124/AL123,5)</f>
        <v>#DIV/0!</v>
      </c>
      <c r="AM125" s="43" t="e">
        <f t="shared" ref="AM125" si="1953">ROUND(AM124/AM123,5)</f>
        <v>#DIV/0!</v>
      </c>
      <c r="AN125" s="43" t="e">
        <f t="shared" ref="AN125" si="1954">ROUND(AN124/AN123,5)</f>
        <v>#DIV/0!</v>
      </c>
    </row>
    <row r="126" spans="1:45" ht="14.25" customHeight="1" x14ac:dyDescent="0.15">
      <c r="A126" s="50"/>
      <c r="B126" s="50"/>
      <c r="C126" s="15" t="s">
        <v>6</v>
      </c>
      <c r="D126" s="16">
        <f>SUM(D122:D125)</f>
        <v>0</v>
      </c>
      <c r="E126" s="13">
        <f>SUM(E122:E125)</f>
        <v>0</v>
      </c>
      <c r="F126" s="17">
        <f>IF(E126=0,0,ROUND(F122*E122/E126+F123*E123/E126+F124*E124/E126+F125*E125/E126,2))</f>
        <v>0</v>
      </c>
      <c r="G126" s="38" t="s">
        <v>20</v>
      </c>
      <c r="H126" s="32"/>
      <c r="I126" s="62" t="s">
        <v>32</v>
      </c>
      <c r="J126" s="59" t="e">
        <f>IF($H123=$AS$2,ROUND(J122*($H128+$H130*J122),4),ROUND($H131^2/8*((2*ACOS(1-J122/($H131/2)))-SIN((2*ACOS(1-J122/($H131/2))))),4))</f>
        <v>#DIV/0!</v>
      </c>
      <c r="K126" s="53"/>
      <c r="L126" s="62" t="s">
        <v>33</v>
      </c>
      <c r="M126" s="64" t="e">
        <f>IF($H123=$AS$2,ROUND(M122*($H128+$H130*M122),5),ROUND($H131^2/8*(2*ACOS(1-M122/($H131/2))-SIN(2*ACOS(1-M122/($H131/2)))),5))</f>
        <v>#DIV/0!</v>
      </c>
      <c r="N126" s="58"/>
      <c r="O126" s="62" t="s">
        <v>28</v>
      </c>
      <c r="P126" s="59" t="e">
        <f>ROUND($H124/M130/60,4)</f>
        <v>#DIV/0!</v>
      </c>
      <c r="Q126" s="53"/>
      <c r="R126" s="56"/>
      <c r="T126" s="42" t="s">
        <v>45</v>
      </c>
      <c r="U126" s="43" t="e">
        <f>ROUND((U125^(2/3)*$H125^0.5)/$H126,5)</f>
        <v>#DIV/0!</v>
      </c>
      <c r="V126" s="43" t="e">
        <f>ROUND((V125^(2/3)*$H125^0.5)/$H126,5)</f>
        <v>#DIV/0!</v>
      </c>
      <c r="W126" s="43" t="e">
        <f t="shared" ref="W126" si="1955">ROUND((W125^(2/3)*$H125^0.5)/$H126,5)</f>
        <v>#DIV/0!</v>
      </c>
      <c r="X126" s="43" t="e">
        <f t="shared" ref="X126" si="1956">ROUND((X125^(2/3)*$H125^0.5)/$H126,5)</f>
        <v>#DIV/0!</v>
      </c>
      <c r="Y126" s="43" t="e">
        <f t="shared" ref="Y126" si="1957">ROUND((Y125^(2/3)*$H125^0.5)/$H126,5)</f>
        <v>#DIV/0!</v>
      </c>
      <c r="Z126" s="43" t="e">
        <f t="shared" ref="Z126" si="1958">ROUND((Z125^(2/3)*$H125^0.5)/$H126,5)</f>
        <v>#DIV/0!</v>
      </c>
      <c r="AA126" s="43" t="e">
        <f t="shared" ref="AA126" si="1959">ROUND((AA125^(2/3)*$H125^0.5)/$H126,5)</f>
        <v>#DIV/0!</v>
      </c>
      <c r="AB126" s="43" t="e">
        <f t="shared" ref="AB126" si="1960">ROUND((AB125^(2/3)*$H125^0.5)/$H126,5)</f>
        <v>#DIV/0!</v>
      </c>
      <c r="AC126" s="43" t="e">
        <f t="shared" ref="AC126" si="1961">ROUND((AC125^(2/3)*$H125^0.5)/$H126,5)</f>
        <v>#DIV/0!</v>
      </c>
      <c r="AD126" s="43" t="e">
        <f t="shared" ref="AD126" si="1962">ROUND((AD125^(2/3)*$H125^0.5)/$H126,5)</f>
        <v>#DIV/0!</v>
      </c>
      <c r="AE126" s="43" t="e">
        <f t="shared" ref="AE126" si="1963">ROUND((AE125^(2/3)*$H125^0.5)/$H126,5)</f>
        <v>#DIV/0!</v>
      </c>
      <c r="AF126" s="43" t="e">
        <f t="shared" ref="AF126" si="1964">ROUND((AF125^(2/3)*$H125^0.5)/$H126,5)</f>
        <v>#DIV/0!</v>
      </c>
      <c r="AG126" s="43" t="e">
        <f t="shared" ref="AG126" si="1965">ROUND((AG125^(2/3)*$H125^0.5)/$H126,5)</f>
        <v>#DIV/0!</v>
      </c>
      <c r="AH126" s="43" t="e">
        <f t="shared" ref="AH126" si="1966">ROUND((AH125^(2/3)*$H125^0.5)/$H126,5)</f>
        <v>#DIV/0!</v>
      </c>
      <c r="AI126" s="43" t="e">
        <f t="shared" ref="AI126" si="1967">ROUND((AI125^(2/3)*$H125^0.5)/$H126,5)</f>
        <v>#DIV/0!</v>
      </c>
      <c r="AJ126" s="43" t="e">
        <f t="shared" ref="AJ126" si="1968">ROUND((AJ125^(2/3)*$H125^0.5)/$H126,5)</f>
        <v>#DIV/0!</v>
      </c>
      <c r="AK126" s="43" t="e">
        <f t="shared" ref="AK126" si="1969">ROUND((AK125^(2/3)*$H125^0.5)/$H126,5)</f>
        <v>#DIV/0!</v>
      </c>
      <c r="AL126" s="43" t="e">
        <f t="shared" ref="AL126" si="1970">ROUND((AL125^(2/3)*$H125^0.5)/$H126,5)</f>
        <v>#DIV/0!</v>
      </c>
      <c r="AM126" s="43" t="e">
        <f t="shared" ref="AM126" si="1971">ROUND((AM125^(2/3)*$H125^0.5)/$H126,5)</f>
        <v>#DIV/0!</v>
      </c>
      <c r="AN126" s="43" t="e">
        <f t="shared" ref="AN126" si="1972">ROUND((AN125^(2/3)*$H125^0.5)/$H126,5)</f>
        <v>#DIV/0!</v>
      </c>
    </row>
    <row r="127" spans="1:45" ht="14.25" customHeight="1" x14ac:dyDescent="0.15">
      <c r="A127" s="50"/>
      <c r="B127" s="50"/>
      <c r="C127" s="5"/>
      <c r="D127" s="7"/>
      <c r="E127" s="11">
        <f>ROUND(D127/10000,3)</f>
        <v>0</v>
      </c>
      <c r="F127" s="3"/>
      <c r="G127" s="26" t="s">
        <v>97</v>
      </c>
      <c r="H127" s="31"/>
      <c r="I127" s="62"/>
      <c r="J127" s="59"/>
      <c r="K127" s="53"/>
      <c r="L127" s="62"/>
      <c r="M127" s="64"/>
      <c r="N127" s="58"/>
      <c r="O127" s="62"/>
      <c r="P127" s="59"/>
      <c r="Q127" s="53"/>
      <c r="R127" s="56"/>
      <c r="T127" s="44" t="s">
        <v>46</v>
      </c>
      <c r="U127" s="45" t="e">
        <f>ROUND(U124*U126,4)</f>
        <v>#DIV/0!</v>
      </c>
      <c r="V127" s="45" t="e">
        <f t="shared" ref="V127" si="1973">ROUND(V124*V126,4)</f>
        <v>#DIV/0!</v>
      </c>
      <c r="W127" s="45" t="e">
        <f t="shared" ref="W127" si="1974">ROUND(W124*W126,4)</f>
        <v>#DIV/0!</v>
      </c>
      <c r="X127" s="45" t="e">
        <f t="shared" ref="X127" si="1975">ROUND(X124*X126,4)</f>
        <v>#DIV/0!</v>
      </c>
      <c r="Y127" s="45" t="e">
        <f t="shared" ref="Y127" si="1976">ROUND(Y124*Y126,4)</f>
        <v>#DIV/0!</v>
      </c>
      <c r="Z127" s="45" t="e">
        <f t="shared" ref="Z127" si="1977">ROUND(Z124*Z126,4)</f>
        <v>#DIV/0!</v>
      </c>
      <c r="AA127" s="45" t="e">
        <f t="shared" ref="AA127" si="1978">ROUND(AA124*AA126,4)</f>
        <v>#DIV/0!</v>
      </c>
      <c r="AB127" s="45" t="e">
        <f t="shared" ref="AB127" si="1979">ROUND(AB124*AB126,4)</f>
        <v>#DIV/0!</v>
      </c>
      <c r="AC127" s="45" t="e">
        <f t="shared" ref="AC127" si="1980">ROUND(AC124*AC126,4)</f>
        <v>#DIV/0!</v>
      </c>
      <c r="AD127" s="45" t="e">
        <f t="shared" ref="AD127" si="1981">ROUND(AD124*AD126,4)</f>
        <v>#DIV/0!</v>
      </c>
      <c r="AE127" s="45" t="e">
        <f t="shared" ref="AE127" si="1982">ROUND(AE124*AE126,4)</f>
        <v>#DIV/0!</v>
      </c>
      <c r="AF127" s="45" t="e">
        <f t="shared" ref="AF127" si="1983">ROUND(AF124*AF126,4)</f>
        <v>#DIV/0!</v>
      </c>
      <c r="AG127" s="45" t="e">
        <f t="shared" ref="AG127" si="1984">ROUND(AG124*AG126,4)</f>
        <v>#DIV/0!</v>
      </c>
      <c r="AH127" s="45" t="e">
        <f t="shared" ref="AH127" si="1985">ROUND(AH124*AH126,4)</f>
        <v>#DIV/0!</v>
      </c>
      <c r="AI127" s="45" t="e">
        <f t="shared" ref="AI127" si="1986">ROUND(AI124*AI126,4)</f>
        <v>#DIV/0!</v>
      </c>
      <c r="AJ127" s="45" t="e">
        <f t="shared" ref="AJ127" si="1987">ROUND(AJ124*AJ126,4)</f>
        <v>#DIV/0!</v>
      </c>
      <c r="AK127" s="45" t="e">
        <f t="shared" ref="AK127" si="1988">ROUND(AK124*AK126,4)</f>
        <v>#DIV/0!</v>
      </c>
      <c r="AL127" s="45" t="e">
        <f t="shared" ref="AL127" si="1989">ROUND(AL124*AL126,4)</f>
        <v>#DIV/0!</v>
      </c>
      <c r="AM127" s="45" t="e">
        <f t="shared" ref="AM127" si="1990">ROUND(AM124*AM126,4)</f>
        <v>#DIV/0!</v>
      </c>
      <c r="AN127" s="45" t="e">
        <f t="shared" ref="AN127" si="1991">ROUND(AN124*AN126,4)</f>
        <v>#DIV/0!</v>
      </c>
    </row>
    <row r="128" spans="1:45" ht="14.25" customHeight="1" x14ac:dyDescent="0.15">
      <c r="A128" s="50"/>
      <c r="B128" s="50"/>
      <c r="C128" s="6"/>
      <c r="D128" s="8"/>
      <c r="E128" s="12">
        <f>ROUND(D128/10000,3)</f>
        <v>0</v>
      </c>
      <c r="F128" s="4"/>
      <c r="G128" s="26" t="s">
        <v>98</v>
      </c>
      <c r="H128" s="31"/>
      <c r="I128" s="62" t="s">
        <v>25</v>
      </c>
      <c r="J128" s="59" t="e">
        <f>ROUND(J126/J124,4)</f>
        <v>#DIV/0!</v>
      </c>
      <c r="K128" s="53"/>
      <c r="L128" s="62" t="s">
        <v>35</v>
      </c>
      <c r="M128" s="64" t="e">
        <f>ROUND(M126/M124,5)</f>
        <v>#DIV/0!</v>
      </c>
      <c r="N128" s="58"/>
      <c r="O128" s="62" t="s">
        <v>29</v>
      </c>
      <c r="P128" s="59" t="e">
        <f>SUM(P124:P127)</f>
        <v>#DIV/0!</v>
      </c>
      <c r="Q128" s="53"/>
      <c r="R128" s="56"/>
      <c r="T128" s="42" t="s">
        <v>47</v>
      </c>
      <c r="U128" s="43" t="e">
        <f>ROUND($H124/U126/60,4)</f>
        <v>#DIV/0!</v>
      </c>
      <c r="V128" s="43" t="e">
        <f t="shared" ref="V128:AN128" si="1992">ROUND($H124/V126/60,4)</f>
        <v>#DIV/0!</v>
      </c>
      <c r="W128" s="43" t="e">
        <f t="shared" si="1992"/>
        <v>#DIV/0!</v>
      </c>
      <c r="X128" s="43" t="e">
        <f t="shared" si="1992"/>
        <v>#DIV/0!</v>
      </c>
      <c r="Y128" s="43" t="e">
        <f t="shared" si="1992"/>
        <v>#DIV/0!</v>
      </c>
      <c r="Z128" s="43" t="e">
        <f t="shared" si="1992"/>
        <v>#DIV/0!</v>
      </c>
      <c r="AA128" s="43" t="e">
        <f t="shared" si="1992"/>
        <v>#DIV/0!</v>
      </c>
      <c r="AB128" s="43" t="e">
        <f t="shared" si="1992"/>
        <v>#DIV/0!</v>
      </c>
      <c r="AC128" s="43" t="e">
        <f t="shared" si="1992"/>
        <v>#DIV/0!</v>
      </c>
      <c r="AD128" s="43" t="e">
        <f t="shared" si="1992"/>
        <v>#DIV/0!</v>
      </c>
      <c r="AE128" s="43" t="e">
        <f t="shared" si="1992"/>
        <v>#DIV/0!</v>
      </c>
      <c r="AF128" s="43" t="e">
        <f t="shared" si="1992"/>
        <v>#DIV/0!</v>
      </c>
      <c r="AG128" s="43" t="e">
        <f t="shared" si="1992"/>
        <v>#DIV/0!</v>
      </c>
      <c r="AH128" s="43" t="e">
        <f t="shared" si="1992"/>
        <v>#DIV/0!</v>
      </c>
      <c r="AI128" s="43" t="e">
        <f t="shared" si="1992"/>
        <v>#DIV/0!</v>
      </c>
      <c r="AJ128" s="43" t="e">
        <f t="shared" si="1992"/>
        <v>#DIV/0!</v>
      </c>
      <c r="AK128" s="43" t="e">
        <f t="shared" si="1992"/>
        <v>#DIV/0!</v>
      </c>
      <c r="AL128" s="43" t="e">
        <f t="shared" si="1992"/>
        <v>#DIV/0!</v>
      </c>
      <c r="AM128" s="43" t="e">
        <f t="shared" si="1992"/>
        <v>#DIV/0!</v>
      </c>
      <c r="AN128" s="43" t="e">
        <f t="shared" si="1992"/>
        <v>#DIV/0!</v>
      </c>
    </row>
    <row r="129" spans="1:45" ht="14.25" customHeight="1" x14ac:dyDescent="0.15">
      <c r="A129" s="50"/>
      <c r="B129" s="50"/>
      <c r="C129" s="6"/>
      <c r="D129" s="8"/>
      <c r="E129" s="12">
        <f>ROUND(D129/10000,3)</f>
        <v>0</v>
      </c>
      <c r="F129" s="4"/>
      <c r="G129" s="26" t="s">
        <v>21</v>
      </c>
      <c r="H129" s="31"/>
      <c r="I129" s="62"/>
      <c r="J129" s="59"/>
      <c r="K129" s="53"/>
      <c r="L129" s="62"/>
      <c r="M129" s="64"/>
      <c r="N129" s="58"/>
      <c r="O129" s="62"/>
      <c r="P129" s="59"/>
      <c r="Q129" s="53"/>
      <c r="R129" s="56"/>
      <c r="T129" s="44" t="s">
        <v>48</v>
      </c>
      <c r="U129" s="45" t="e">
        <f>ROUND($F131*3500/($P124+U128+25)*$E131/360,4)</f>
        <v>#DIV/0!</v>
      </c>
      <c r="V129" s="45" t="e">
        <f t="shared" ref="V129" si="1993">ROUND($F131*3500/($P124+V128+25)*$E131/360,4)</f>
        <v>#DIV/0!</v>
      </c>
      <c r="W129" s="45" t="e">
        <f t="shared" ref="W129" si="1994">ROUND($F131*3500/($P124+W128+25)*$E131/360,4)</f>
        <v>#DIV/0!</v>
      </c>
      <c r="X129" s="45" t="e">
        <f t="shared" ref="X129" si="1995">ROUND($F131*3500/($P124+X128+25)*$E131/360,4)</f>
        <v>#DIV/0!</v>
      </c>
      <c r="Y129" s="45" t="e">
        <f t="shared" ref="Y129" si="1996">ROUND($F131*3500/($P124+Y128+25)*$E131/360,4)</f>
        <v>#DIV/0!</v>
      </c>
      <c r="Z129" s="45" t="e">
        <f t="shared" ref="Z129" si="1997">ROUND($F131*3500/($P124+Z128+25)*$E131/360,4)</f>
        <v>#DIV/0!</v>
      </c>
      <c r="AA129" s="45" t="e">
        <f t="shared" ref="AA129" si="1998">ROUND($F131*3500/($P124+AA128+25)*$E131/360,4)</f>
        <v>#DIV/0!</v>
      </c>
      <c r="AB129" s="45" t="e">
        <f t="shared" ref="AB129" si="1999">ROUND($F131*3500/($P124+AB128+25)*$E131/360,4)</f>
        <v>#DIV/0!</v>
      </c>
      <c r="AC129" s="45" t="e">
        <f t="shared" ref="AC129" si="2000">ROUND($F131*3500/($P124+AC128+25)*$E131/360,4)</f>
        <v>#DIV/0!</v>
      </c>
      <c r="AD129" s="45" t="e">
        <f t="shared" ref="AD129" si="2001">ROUND($F131*3500/($P124+AD128+25)*$E131/360,4)</f>
        <v>#DIV/0!</v>
      </c>
      <c r="AE129" s="45" t="e">
        <f t="shared" ref="AE129" si="2002">ROUND($F131*3500/($P124+AE128+25)*$E131/360,4)</f>
        <v>#DIV/0!</v>
      </c>
      <c r="AF129" s="45" t="e">
        <f t="shared" ref="AF129" si="2003">ROUND($F131*3500/($P124+AF128+25)*$E131/360,4)</f>
        <v>#DIV/0!</v>
      </c>
      <c r="AG129" s="45" t="e">
        <f t="shared" ref="AG129" si="2004">ROUND($F131*3500/($P124+AG128+25)*$E131/360,4)</f>
        <v>#DIV/0!</v>
      </c>
      <c r="AH129" s="45" t="e">
        <f t="shared" ref="AH129" si="2005">ROUND($F131*3500/($P124+AH128+25)*$E131/360,4)</f>
        <v>#DIV/0!</v>
      </c>
      <c r="AI129" s="45" t="e">
        <f t="shared" ref="AI129" si="2006">ROUND($F131*3500/($P124+AI128+25)*$E131/360,4)</f>
        <v>#DIV/0!</v>
      </c>
      <c r="AJ129" s="45" t="e">
        <f t="shared" ref="AJ129" si="2007">ROUND($F131*3500/($P124+AJ128+25)*$E131/360,4)</f>
        <v>#DIV/0!</v>
      </c>
      <c r="AK129" s="45" t="e">
        <f t="shared" ref="AK129" si="2008">ROUND($F131*3500/($P124+AK128+25)*$E131/360,4)</f>
        <v>#DIV/0!</v>
      </c>
      <c r="AL129" s="45" t="e">
        <f t="shared" ref="AL129" si="2009">ROUND($F131*3500/($P124+AL128+25)*$E131/360,4)</f>
        <v>#DIV/0!</v>
      </c>
      <c r="AM129" s="45" t="e">
        <f t="shared" ref="AM129" si="2010">ROUND($F131*3500/($P124+AM128+25)*$E131/360,4)</f>
        <v>#DIV/0!</v>
      </c>
      <c r="AN129" s="45" t="e">
        <f t="shared" ref="AN129" si="2011">ROUND($F131*3500/($P124+AN128+25)*$E131/360,4)</f>
        <v>#DIV/0!</v>
      </c>
    </row>
    <row r="130" spans="1:45" ht="14.25" customHeight="1" x14ac:dyDescent="0.15">
      <c r="A130" s="50"/>
      <c r="B130" s="50"/>
      <c r="C130" s="15" t="s">
        <v>7</v>
      </c>
      <c r="D130" s="16">
        <f>SUM(D127:D129)</f>
        <v>0</v>
      </c>
      <c r="E130" s="13">
        <f>SUM(E127:E129)</f>
        <v>0</v>
      </c>
      <c r="F130" s="17">
        <f>IF(E130=0,0,ROUND(F127*E127/E130+F128*E128/E130+F129*E129/E130,2))</f>
        <v>0</v>
      </c>
      <c r="G130" s="34" t="s">
        <v>40</v>
      </c>
      <c r="H130" s="35" t="str">
        <f>IF(H123=AS$2,ROUND((H127-H128)/(2*H129),4),"")</f>
        <v/>
      </c>
      <c r="I130" s="62" t="s">
        <v>26</v>
      </c>
      <c r="J130" s="59" t="e">
        <f>ROUND((J128^(2/3)*$H125^0.5)/$H126,4)</f>
        <v>#DIV/0!</v>
      </c>
      <c r="K130" s="53"/>
      <c r="L130" s="62" t="s">
        <v>36</v>
      </c>
      <c r="M130" s="64" t="e">
        <f>ROUND((M128^(2/3)*$H125^0.5)/$H126,5)</f>
        <v>#DIV/0!</v>
      </c>
      <c r="N130" s="58"/>
      <c r="O130" s="62" t="s">
        <v>30</v>
      </c>
      <c r="P130" s="59" t="e">
        <f>ROUND(3500/(P128+25),4)</f>
        <v>#DIV/0!</v>
      </c>
      <c r="Q130" s="53"/>
      <c r="R130" s="56"/>
      <c r="T130" s="42" t="s">
        <v>49</v>
      </c>
      <c r="U130" s="43" t="e">
        <f>IF($H123=$AS$2,$H125^0.5/$H126*(U122*($H128+$H130*U122))^(5/3)-U129*($H128+2*(U122^2+$H130^2*U122^2)^0.5)^(2/3),$H125^0.5/$H126*($H131^2/8*(2*ACOS(1-U122/($H131/2))-SIN(2*ACOS(1-U122/($H131/2)))))^(5/3)-U129*($H131/2*2*ACOS(1-U122/($H131/2)))^(2/3))</f>
        <v>#DIV/0!</v>
      </c>
      <c r="V130" s="43" t="e">
        <f t="shared" ref="V130" si="2012">IF($H123=$AS$2,$H125^0.5/$H126*(V122*($H128+$H130*V122))^(5/3)-V129*($H128+2*(V122^2+$H130^2*V122^2)^0.5)^(2/3),$H125^0.5/$H126*($H131^2/8*(2*ACOS(1-V122/($H131/2))-SIN(2*ACOS(1-V122/($H131/2)))))^(5/3)-V129*($H131/2*2*ACOS(1-V122/($H131/2)))^(2/3))</f>
        <v>#DIV/0!</v>
      </c>
      <c r="W130" s="43" t="e">
        <f t="shared" ref="W130" si="2013">IF($H123=$AS$2,$H125^0.5/$H126*(W122*($H128+$H130*W122))^(5/3)-W129*($H128+2*(W122^2+$H130^2*W122^2)^0.5)^(2/3),$H125^0.5/$H126*($H131^2/8*(2*ACOS(1-W122/($H131/2))-SIN(2*ACOS(1-W122/($H131/2)))))^(5/3)-W129*($H131/2*2*ACOS(1-W122/($H131/2)))^(2/3))</f>
        <v>#DIV/0!</v>
      </c>
      <c r="X130" s="43" t="e">
        <f t="shared" ref="X130" si="2014">IF($H123=$AS$2,$H125^0.5/$H126*(X122*($H128+$H130*X122))^(5/3)-X129*($H128+2*(X122^2+$H130^2*X122^2)^0.5)^(2/3),$H125^0.5/$H126*($H131^2/8*(2*ACOS(1-X122/($H131/2))-SIN(2*ACOS(1-X122/($H131/2)))))^(5/3)-X129*($H131/2*2*ACOS(1-X122/($H131/2)))^(2/3))</f>
        <v>#DIV/0!</v>
      </c>
      <c r="Y130" s="43" t="e">
        <f t="shared" ref="Y130" si="2015">IF($H123=$AS$2,$H125^0.5/$H126*(Y122*($H128+$H130*Y122))^(5/3)-Y129*($H128+2*(Y122^2+$H130^2*Y122^2)^0.5)^(2/3),$H125^0.5/$H126*($H131^2/8*(2*ACOS(1-Y122/($H131/2))-SIN(2*ACOS(1-Y122/($H131/2)))))^(5/3)-Y129*($H131/2*2*ACOS(1-Y122/($H131/2)))^(2/3))</f>
        <v>#DIV/0!</v>
      </c>
      <c r="Z130" s="43" t="e">
        <f t="shared" ref="Z130" si="2016">IF($H123=$AS$2,$H125^0.5/$H126*(Z122*($H128+$H130*Z122))^(5/3)-Z129*($H128+2*(Z122^2+$H130^2*Z122^2)^0.5)^(2/3),$H125^0.5/$H126*($H131^2/8*(2*ACOS(1-Z122/($H131/2))-SIN(2*ACOS(1-Z122/($H131/2)))))^(5/3)-Z129*($H131/2*2*ACOS(1-Z122/($H131/2)))^(2/3))</f>
        <v>#DIV/0!</v>
      </c>
      <c r="AA130" s="43" t="e">
        <f t="shared" ref="AA130" si="2017">IF($H123=$AS$2,$H125^0.5/$H126*(AA122*($H128+$H130*AA122))^(5/3)-AA129*($H128+2*(AA122^2+$H130^2*AA122^2)^0.5)^(2/3),$H125^0.5/$H126*($H131^2/8*(2*ACOS(1-AA122/($H131/2))-SIN(2*ACOS(1-AA122/($H131/2)))))^(5/3)-AA129*($H131/2*2*ACOS(1-AA122/($H131/2)))^(2/3))</f>
        <v>#DIV/0!</v>
      </c>
      <c r="AB130" s="43" t="e">
        <f t="shared" ref="AB130" si="2018">IF($H123=$AS$2,$H125^0.5/$H126*(AB122*($H128+$H130*AB122))^(5/3)-AB129*($H128+2*(AB122^2+$H130^2*AB122^2)^0.5)^(2/3),$H125^0.5/$H126*($H131^2/8*(2*ACOS(1-AB122/($H131/2))-SIN(2*ACOS(1-AB122/($H131/2)))))^(5/3)-AB129*($H131/2*2*ACOS(1-AB122/($H131/2)))^(2/3))</f>
        <v>#DIV/0!</v>
      </c>
      <c r="AC130" s="43" t="e">
        <f t="shared" ref="AC130" si="2019">IF($H123=$AS$2,$H125^0.5/$H126*(AC122*($H128+$H130*AC122))^(5/3)-AC129*($H128+2*(AC122^2+$H130^2*AC122^2)^0.5)^(2/3),$H125^0.5/$H126*($H131^2/8*(2*ACOS(1-AC122/($H131/2))-SIN(2*ACOS(1-AC122/($H131/2)))))^(5/3)-AC129*($H131/2*2*ACOS(1-AC122/($H131/2)))^(2/3))</f>
        <v>#DIV/0!</v>
      </c>
      <c r="AD130" s="43" t="e">
        <f t="shared" ref="AD130" si="2020">IF($H123=$AS$2,$H125^0.5/$H126*(AD122*($H128+$H130*AD122))^(5/3)-AD129*($H128+2*(AD122^2+$H130^2*AD122^2)^0.5)^(2/3),$H125^0.5/$H126*($H131^2/8*(2*ACOS(1-AD122/($H131/2))-SIN(2*ACOS(1-AD122/($H131/2)))))^(5/3)-AD129*($H131/2*2*ACOS(1-AD122/($H131/2)))^(2/3))</f>
        <v>#DIV/0!</v>
      </c>
      <c r="AE130" s="43" t="e">
        <f t="shared" ref="AE130" si="2021">IF($H123=$AS$2,$H125^0.5/$H126*(AE122*($H128+$H130*AE122))^(5/3)-AE129*($H128+2*(AE122^2+$H130^2*AE122^2)^0.5)^(2/3),$H125^0.5/$H126*($H131^2/8*(2*ACOS(1-AE122/($H131/2))-SIN(2*ACOS(1-AE122/($H131/2)))))^(5/3)-AE129*($H131/2*2*ACOS(1-AE122/($H131/2)))^(2/3))</f>
        <v>#DIV/0!</v>
      </c>
      <c r="AF130" s="43" t="e">
        <f t="shared" ref="AF130" si="2022">IF($H123=$AS$2,$H125^0.5/$H126*(AF122*($H128+$H130*AF122))^(5/3)-AF129*($H128+2*(AF122^2+$H130^2*AF122^2)^0.5)^(2/3),$H125^0.5/$H126*($H131^2/8*(2*ACOS(1-AF122/($H131/2))-SIN(2*ACOS(1-AF122/($H131/2)))))^(5/3)-AF129*($H131/2*2*ACOS(1-AF122/($H131/2)))^(2/3))</f>
        <v>#DIV/0!</v>
      </c>
      <c r="AG130" s="43" t="e">
        <f t="shared" ref="AG130" si="2023">IF($H123=$AS$2,$H125^0.5/$H126*(AG122*($H128+$H130*AG122))^(5/3)-AG129*($H128+2*(AG122^2+$H130^2*AG122^2)^0.5)^(2/3),$H125^0.5/$H126*($H131^2/8*(2*ACOS(1-AG122/($H131/2))-SIN(2*ACOS(1-AG122/($H131/2)))))^(5/3)-AG129*($H131/2*2*ACOS(1-AG122/($H131/2)))^(2/3))</f>
        <v>#DIV/0!</v>
      </c>
      <c r="AH130" s="43" t="e">
        <f t="shared" ref="AH130" si="2024">IF($H123=$AS$2,$H125^0.5/$H126*(AH122*($H128+$H130*AH122))^(5/3)-AH129*($H128+2*(AH122^2+$H130^2*AH122^2)^0.5)^(2/3),$H125^0.5/$H126*($H131^2/8*(2*ACOS(1-AH122/($H131/2))-SIN(2*ACOS(1-AH122/($H131/2)))))^(5/3)-AH129*($H131/2*2*ACOS(1-AH122/($H131/2)))^(2/3))</f>
        <v>#DIV/0!</v>
      </c>
      <c r="AI130" s="43" t="e">
        <f t="shared" ref="AI130" si="2025">IF($H123=$AS$2,$H125^0.5/$H126*(AI122*($H128+$H130*AI122))^(5/3)-AI129*($H128+2*(AI122^2+$H130^2*AI122^2)^0.5)^(2/3),$H125^0.5/$H126*($H131^2/8*(2*ACOS(1-AI122/($H131/2))-SIN(2*ACOS(1-AI122/($H131/2)))))^(5/3)-AI129*($H131/2*2*ACOS(1-AI122/($H131/2)))^(2/3))</f>
        <v>#DIV/0!</v>
      </c>
      <c r="AJ130" s="43" t="e">
        <f t="shared" ref="AJ130" si="2026">IF($H123=$AS$2,$H125^0.5/$H126*(AJ122*($H128+$H130*AJ122))^(5/3)-AJ129*($H128+2*(AJ122^2+$H130^2*AJ122^2)^0.5)^(2/3),$H125^0.5/$H126*($H131^2/8*(2*ACOS(1-AJ122/($H131/2))-SIN(2*ACOS(1-AJ122/($H131/2)))))^(5/3)-AJ129*($H131/2*2*ACOS(1-AJ122/($H131/2)))^(2/3))</f>
        <v>#DIV/0!</v>
      </c>
      <c r="AK130" s="43" t="e">
        <f t="shared" ref="AK130" si="2027">IF($H123=$AS$2,$H125^0.5/$H126*(AK122*($H128+$H130*AK122))^(5/3)-AK129*($H128+2*(AK122^2+$H130^2*AK122^2)^0.5)^(2/3),$H125^0.5/$H126*($H131^2/8*(2*ACOS(1-AK122/($H131/2))-SIN(2*ACOS(1-AK122/($H131/2)))))^(5/3)-AK129*($H131/2*2*ACOS(1-AK122/($H131/2)))^(2/3))</f>
        <v>#DIV/0!</v>
      </c>
      <c r="AL130" s="43" t="e">
        <f t="shared" ref="AL130" si="2028">IF($H123=$AS$2,$H125^0.5/$H126*(AL122*($H128+$H130*AL122))^(5/3)-AL129*($H128+2*(AL122^2+$H130^2*AL122^2)^0.5)^(2/3),$H125^0.5/$H126*($H131^2/8*(2*ACOS(1-AL122/($H131/2))-SIN(2*ACOS(1-AL122/($H131/2)))))^(5/3)-AL129*($H131/2*2*ACOS(1-AL122/($H131/2)))^(2/3))</f>
        <v>#DIV/0!</v>
      </c>
      <c r="AM130" s="43" t="e">
        <f t="shared" ref="AM130" si="2029">IF($H123=$AS$2,$H125^0.5/$H126*(AM122*($H128+$H130*AM122))^(5/3)-AM129*($H128+2*(AM122^2+$H130^2*AM122^2)^0.5)^(2/3),$H125^0.5/$H126*($H131^2/8*(2*ACOS(1-AM122/($H131/2))-SIN(2*ACOS(1-AM122/($H131/2)))))^(5/3)-AM129*($H131/2*2*ACOS(1-AM122/($H131/2)))^(2/3))</f>
        <v>#DIV/0!</v>
      </c>
      <c r="AN130" s="43" t="e">
        <f t="shared" ref="AN130" si="2030">IF($H123=$AS$2,$H125^0.5/$H126*(AN122*($H128+$H130*AN122))^(5/3)-AN129*($H128+2*(AN122^2+$H130^2*AN122^2)^0.5)^(2/3),$H125^0.5/$H126*($H131^2/8*(2*ACOS(1-AN122/($H131/2))-SIN(2*ACOS(1-AN122/($H131/2)))))^(5/3)-AN129*($H131/2*2*ACOS(1-AN122/($H131/2)))^(2/3))</f>
        <v>#DIV/0!</v>
      </c>
    </row>
    <row r="131" spans="1:45" ht="14.25" customHeight="1" x14ac:dyDescent="0.15">
      <c r="A131" s="51"/>
      <c r="B131" s="51"/>
      <c r="C131" s="15" t="s">
        <v>8</v>
      </c>
      <c r="D131" s="16">
        <f>SUM(D130,D126)</f>
        <v>0</v>
      </c>
      <c r="E131" s="13">
        <f>SUM(E130,E126)</f>
        <v>0</v>
      </c>
      <c r="F131" s="17">
        <f>IF(E131=0,0,ROUND(F126*E126/E131+F130*E130/E131,2))</f>
        <v>0</v>
      </c>
      <c r="G131" s="28" t="s">
        <v>22</v>
      </c>
      <c r="H131" s="33"/>
      <c r="I131" s="67"/>
      <c r="J131" s="60"/>
      <c r="K131" s="54"/>
      <c r="L131" s="67"/>
      <c r="M131" s="74"/>
      <c r="N131" s="58"/>
      <c r="O131" s="67"/>
      <c r="P131" s="60"/>
      <c r="Q131" s="54"/>
      <c r="R131" s="57"/>
      <c r="T131" s="46" t="s">
        <v>50</v>
      </c>
      <c r="U131" s="47" t="e">
        <f>IF($H123=$AS$2,5/3*$H125^0.5/$H126*(U122*($H128+$H130*U122))^(2/3)*($H128+2*$H130*U122)-2/3*U129*($H128+2*(U122^2+$H130^2*U122^2)^0.5)^(-1/3)*(U122^2+$H130^2*U122^2)^(-1/2)*2*U122*(1+$H130^2),5/3*$H125^0.5/$H126*($H131^2/8*(2*ACOS(1-U122/($H131/2))-SIN(2*ACOS(1-U122/($H131/2)))))^(2/3)*($H131^2/8*(1-COS(2*ACOS(1-U122/($H131/2)))))-2/3*U129*($H131/2*2*ACOS(1-U122/($H131/2)))^(-1/3)*$H131/2)</f>
        <v>#DIV/0!</v>
      </c>
      <c r="V131" s="47" t="e">
        <f t="shared" ref="V131" si="2031">IF($H123=$AS$2,5/3*$H125^0.5/$H126*(V122*($H128+$H130*V122))^(2/3)*($H128+2*$H130*V122)-2/3*V129*($H128+2*(V122^2+$H130^2*V122^2)^0.5)^(-1/3)*(V122^2+$H130^2*V122^2)^(-1/2)*2*V122*(1+$H130^2),5/3*$H125^0.5/$H126*($H131^2/8*(2*ACOS(1-V122/($H131/2))-SIN(2*ACOS(1-V122/($H131/2)))))^(2/3)*($H131^2/8*(1-COS(2*ACOS(1-V122/($H131/2)))))-2/3*V129*($H131/2*2*ACOS(1-V122/($H131/2)))^(-1/3)*$H131/2)</f>
        <v>#DIV/0!</v>
      </c>
      <c r="W131" s="47" t="e">
        <f t="shared" ref="W131" si="2032">IF($H123=$AS$2,5/3*$H125^0.5/$H126*(W122*($H128+$H130*W122))^(2/3)*($H128+2*$H130*W122)-2/3*W129*($H128+2*(W122^2+$H130^2*W122^2)^0.5)^(-1/3)*(W122^2+$H130^2*W122^2)^(-1/2)*2*W122*(1+$H130^2),5/3*$H125^0.5/$H126*($H131^2/8*(2*ACOS(1-W122/($H131/2))-SIN(2*ACOS(1-W122/($H131/2)))))^(2/3)*($H131^2/8*(1-COS(2*ACOS(1-W122/($H131/2)))))-2/3*W129*($H131/2*2*ACOS(1-W122/($H131/2)))^(-1/3)*$H131/2)</f>
        <v>#DIV/0!</v>
      </c>
      <c r="X131" s="47" t="e">
        <f t="shared" ref="X131" si="2033">IF($H123=$AS$2,5/3*$H125^0.5/$H126*(X122*($H128+$H130*X122))^(2/3)*($H128+2*$H130*X122)-2/3*X129*($H128+2*(X122^2+$H130^2*X122^2)^0.5)^(-1/3)*(X122^2+$H130^2*X122^2)^(-1/2)*2*X122*(1+$H130^2),5/3*$H125^0.5/$H126*($H131^2/8*(2*ACOS(1-X122/($H131/2))-SIN(2*ACOS(1-X122/($H131/2)))))^(2/3)*($H131^2/8*(1-COS(2*ACOS(1-X122/($H131/2)))))-2/3*X129*($H131/2*2*ACOS(1-X122/($H131/2)))^(-1/3)*$H131/2)</f>
        <v>#DIV/0!</v>
      </c>
      <c r="Y131" s="47" t="e">
        <f t="shared" ref="Y131" si="2034">IF($H123=$AS$2,5/3*$H125^0.5/$H126*(Y122*($H128+$H130*Y122))^(2/3)*($H128+2*$H130*Y122)-2/3*Y129*($H128+2*(Y122^2+$H130^2*Y122^2)^0.5)^(-1/3)*(Y122^2+$H130^2*Y122^2)^(-1/2)*2*Y122*(1+$H130^2),5/3*$H125^0.5/$H126*($H131^2/8*(2*ACOS(1-Y122/($H131/2))-SIN(2*ACOS(1-Y122/($H131/2)))))^(2/3)*($H131^2/8*(1-COS(2*ACOS(1-Y122/($H131/2)))))-2/3*Y129*($H131/2*2*ACOS(1-Y122/($H131/2)))^(-1/3)*$H131/2)</f>
        <v>#DIV/0!</v>
      </c>
      <c r="Z131" s="47" t="e">
        <f t="shared" ref="Z131" si="2035">IF($H123=$AS$2,5/3*$H125^0.5/$H126*(Z122*($H128+$H130*Z122))^(2/3)*($H128+2*$H130*Z122)-2/3*Z129*($H128+2*(Z122^2+$H130^2*Z122^2)^0.5)^(-1/3)*(Z122^2+$H130^2*Z122^2)^(-1/2)*2*Z122*(1+$H130^2),5/3*$H125^0.5/$H126*($H131^2/8*(2*ACOS(1-Z122/($H131/2))-SIN(2*ACOS(1-Z122/($H131/2)))))^(2/3)*($H131^2/8*(1-COS(2*ACOS(1-Z122/($H131/2)))))-2/3*Z129*($H131/2*2*ACOS(1-Z122/($H131/2)))^(-1/3)*$H131/2)</f>
        <v>#DIV/0!</v>
      </c>
      <c r="AA131" s="47" t="e">
        <f t="shared" ref="AA131" si="2036">IF($H123=$AS$2,5/3*$H125^0.5/$H126*(AA122*($H128+$H130*AA122))^(2/3)*($H128+2*$H130*AA122)-2/3*AA129*($H128+2*(AA122^2+$H130^2*AA122^2)^0.5)^(-1/3)*(AA122^2+$H130^2*AA122^2)^(-1/2)*2*AA122*(1+$H130^2),5/3*$H125^0.5/$H126*($H131^2/8*(2*ACOS(1-AA122/($H131/2))-SIN(2*ACOS(1-AA122/($H131/2)))))^(2/3)*($H131^2/8*(1-COS(2*ACOS(1-AA122/($H131/2)))))-2/3*AA129*($H131/2*2*ACOS(1-AA122/($H131/2)))^(-1/3)*$H131/2)</f>
        <v>#DIV/0!</v>
      </c>
      <c r="AB131" s="47" t="e">
        <f t="shared" ref="AB131" si="2037">IF($H123=$AS$2,5/3*$H125^0.5/$H126*(AB122*($H128+$H130*AB122))^(2/3)*($H128+2*$H130*AB122)-2/3*AB129*($H128+2*(AB122^2+$H130^2*AB122^2)^0.5)^(-1/3)*(AB122^2+$H130^2*AB122^2)^(-1/2)*2*AB122*(1+$H130^2),5/3*$H125^0.5/$H126*($H131^2/8*(2*ACOS(1-AB122/($H131/2))-SIN(2*ACOS(1-AB122/($H131/2)))))^(2/3)*($H131^2/8*(1-COS(2*ACOS(1-AB122/($H131/2)))))-2/3*AB129*($H131/2*2*ACOS(1-AB122/($H131/2)))^(-1/3)*$H131/2)</f>
        <v>#DIV/0!</v>
      </c>
      <c r="AC131" s="47" t="e">
        <f t="shared" ref="AC131" si="2038">IF($H123=$AS$2,5/3*$H125^0.5/$H126*(AC122*($H128+$H130*AC122))^(2/3)*($H128+2*$H130*AC122)-2/3*AC129*($H128+2*(AC122^2+$H130^2*AC122^2)^0.5)^(-1/3)*(AC122^2+$H130^2*AC122^2)^(-1/2)*2*AC122*(1+$H130^2),5/3*$H125^0.5/$H126*($H131^2/8*(2*ACOS(1-AC122/($H131/2))-SIN(2*ACOS(1-AC122/($H131/2)))))^(2/3)*($H131^2/8*(1-COS(2*ACOS(1-AC122/($H131/2)))))-2/3*AC129*($H131/2*2*ACOS(1-AC122/($H131/2)))^(-1/3)*$H131/2)</f>
        <v>#DIV/0!</v>
      </c>
      <c r="AD131" s="47" t="e">
        <f t="shared" ref="AD131" si="2039">IF($H123=$AS$2,5/3*$H125^0.5/$H126*(AD122*($H128+$H130*AD122))^(2/3)*($H128+2*$H130*AD122)-2/3*AD129*($H128+2*(AD122^2+$H130^2*AD122^2)^0.5)^(-1/3)*(AD122^2+$H130^2*AD122^2)^(-1/2)*2*AD122*(1+$H130^2),5/3*$H125^0.5/$H126*($H131^2/8*(2*ACOS(1-AD122/($H131/2))-SIN(2*ACOS(1-AD122/($H131/2)))))^(2/3)*($H131^2/8*(1-COS(2*ACOS(1-AD122/($H131/2)))))-2/3*AD129*($H131/2*2*ACOS(1-AD122/($H131/2)))^(-1/3)*$H131/2)</f>
        <v>#DIV/0!</v>
      </c>
      <c r="AE131" s="47" t="e">
        <f t="shared" ref="AE131" si="2040">IF($H123=$AS$2,5/3*$H125^0.5/$H126*(AE122*($H128+$H130*AE122))^(2/3)*($H128+2*$H130*AE122)-2/3*AE129*($H128+2*(AE122^2+$H130^2*AE122^2)^0.5)^(-1/3)*(AE122^2+$H130^2*AE122^2)^(-1/2)*2*AE122*(1+$H130^2),5/3*$H125^0.5/$H126*($H131^2/8*(2*ACOS(1-AE122/($H131/2))-SIN(2*ACOS(1-AE122/($H131/2)))))^(2/3)*($H131^2/8*(1-COS(2*ACOS(1-AE122/($H131/2)))))-2/3*AE129*($H131/2*2*ACOS(1-AE122/($H131/2)))^(-1/3)*$H131/2)</f>
        <v>#DIV/0!</v>
      </c>
      <c r="AF131" s="47" t="e">
        <f t="shared" ref="AF131" si="2041">IF($H123=$AS$2,5/3*$H125^0.5/$H126*(AF122*($H128+$H130*AF122))^(2/3)*($H128+2*$H130*AF122)-2/3*AF129*($H128+2*(AF122^2+$H130^2*AF122^2)^0.5)^(-1/3)*(AF122^2+$H130^2*AF122^2)^(-1/2)*2*AF122*(1+$H130^2),5/3*$H125^0.5/$H126*($H131^2/8*(2*ACOS(1-AF122/($H131/2))-SIN(2*ACOS(1-AF122/($H131/2)))))^(2/3)*($H131^2/8*(1-COS(2*ACOS(1-AF122/($H131/2)))))-2/3*AF129*($H131/2*2*ACOS(1-AF122/($H131/2)))^(-1/3)*$H131/2)</f>
        <v>#DIV/0!</v>
      </c>
      <c r="AG131" s="47" t="e">
        <f t="shared" ref="AG131" si="2042">IF($H123=$AS$2,5/3*$H125^0.5/$H126*(AG122*($H128+$H130*AG122))^(2/3)*($H128+2*$H130*AG122)-2/3*AG129*($H128+2*(AG122^2+$H130^2*AG122^2)^0.5)^(-1/3)*(AG122^2+$H130^2*AG122^2)^(-1/2)*2*AG122*(1+$H130^2),5/3*$H125^0.5/$H126*($H131^2/8*(2*ACOS(1-AG122/($H131/2))-SIN(2*ACOS(1-AG122/($H131/2)))))^(2/3)*($H131^2/8*(1-COS(2*ACOS(1-AG122/($H131/2)))))-2/3*AG129*($H131/2*2*ACOS(1-AG122/($H131/2)))^(-1/3)*$H131/2)</f>
        <v>#DIV/0!</v>
      </c>
      <c r="AH131" s="47" t="e">
        <f t="shared" ref="AH131" si="2043">IF($H123=$AS$2,5/3*$H125^0.5/$H126*(AH122*($H128+$H130*AH122))^(2/3)*($H128+2*$H130*AH122)-2/3*AH129*($H128+2*(AH122^2+$H130^2*AH122^2)^0.5)^(-1/3)*(AH122^2+$H130^2*AH122^2)^(-1/2)*2*AH122*(1+$H130^2),5/3*$H125^0.5/$H126*($H131^2/8*(2*ACOS(1-AH122/($H131/2))-SIN(2*ACOS(1-AH122/($H131/2)))))^(2/3)*($H131^2/8*(1-COS(2*ACOS(1-AH122/($H131/2)))))-2/3*AH129*($H131/2*2*ACOS(1-AH122/($H131/2)))^(-1/3)*$H131/2)</f>
        <v>#DIV/0!</v>
      </c>
      <c r="AI131" s="47" t="e">
        <f t="shared" ref="AI131" si="2044">IF($H123=$AS$2,5/3*$H125^0.5/$H126*(AI122*($H128+$H130*AI122))^(2/3)*($H128+2*$H130*AI122)-2/3*AI129*($H128+2*(AI122^2+$H130^2*AI122^2)^0.5)^(-1/3)*(AI122^2+$H130^2*AI122^2)^(-1/2)*2*AI122*(1+$H130^2),5/3*$H125^0.5/$H126*($H131^2/8*(2*ACOS(1-AI122/($H131/2))-SIN(2*ACOS(1-AI122/($H131/2)))))^(2/3)*($H131^2/8*(1-COS(2*ACOS(1-AI122/($H131/2)))))-2/3*AI129*($H131/2*2*ACOS(1-AI122/($H131/2)))^(-1/3)*$H131/2)</f>
        <v>#DIV/0!</v>
      </c>
      <c r="AJ131" s="47" t="e">
        <f t="shared" ref="AJ131" si="2045">IF($H123=$AS$2,5/3*$H125^0.5/$H126*(AJ122*($H128+$H130*AJ122))^(2/3)*($H128+2*$H130*AJ122)-2/3*AJ129*($H128+2*(AJ122^2+$H130^2*AJ122^2)^0.5)^(-1/3)*(AJ122^2+$H130^2*AJ122^2)^(-1/2)*2*AJ122*(1+$H130^2),5/3*$H125^0.5/$H126*($H131^2/8*(2*ACOS(1-AJ122/($H131/2))-SIN(2*ACOS(1-AJ122/($H131/2)))))^(2/3)*($H131^2/8*(1-COS(2*ACOS(1-AJ122/($H131/2)))))-2/3*AJ129*($H131/2*2*ACOS(1-AJ122/($H131/2)))^(-1/3)*$H131/2)</f>
        <v>#DIV/0!</v>
      </c>
      <c r="AK131" s="47" t="e">
        <f t="shared" ref="AK131" si="2046">IF($H123=$AS$2,5/3*$H125^0.5/$H126*(AK122*($H128+$H130*AK122))^(2/3)*($H128+2*$H130*AK122)-2/3*AK129*($H128+2*(AK122^2+$H130^2*AK122^2)^0.5)^(-1/3)*(AK122^2+$H130^2*AK122^2)^(-1/2)*2*AK122*(1+$H130^2),5/3*$H125^0.5/$H126*($H131^2/8*(2*ACOS(1-AK122/($H131/2))-SIN(2*ACOS(1-AK122/($H131/2)))))^(2/3)*($H131^2/8*(1-COS(2*ACOS(1-AK122/($H131/2)))))-2/3*AK129*($H131/2*2*ACOS(1-AK122/($H131/2)))^(-1/3)*$H131/2)</f>
        <v>#DIV/0!</v>
      </c>
      <c r="AL131" s="47" t="e">
        <f t="shared" ref="AL131" si="2047">IF($H123=$AS$2,5/3*$H125^0.5/$H126*(AL122*($H128+$H130*AL122))^(2/3)*($H128+2*$H130*AL122)-2/3*AL129*($H128+2*(AL122^2+$H130^2*AL122^2)^0.5)^(-1/3)*(AL122^2+$H130^2*AL122^2)^(-1/2)*2*AL122*(1+$H130^2),5/3*$H125^0.5/$H126*($H131^2/8*(2*ACOS(1-AL122/($H131/2))-SIN(2*ACOS(1-AL122/($H131/2)))))^(2/3)*($H131^2/8*(1-COS(2*ACOS(1-AL122/($H131/2)))))-2/3*AL129*($H131/2*2*ACOS(1-AL122/($H131/2)))^(-1/3)*$H131/2)</f>
        <v>#DIV/0!</v>
      </c>
      <c r="AM131" s="47" t="e">
        <f t="shared" ref="AM131" si="2048">IF($H123=$AS$2,5/3*$H125^0.5/$H126*(AM122*($H128+$H130*AM122))^(2/3)*($H128+2*$H130*AM122)-2/3*AM129*($H128+2*(AM122^2+$H130^2*AM122^2)^0.5)^(-1/3)*(AM122^2+$H130^2*AM122^2)^(-1/2)*2*AM122*(1+$H130^2),5/3*$H125^0.5/$H126*($H131^2/8*(2*ACOS(1-AM122/($H131/2))-SIN(2*ACOS(1-AM122/($H131/2)))))^(2/3)*($H131^2/8*(1-COS(2*ACOS(1-AM122/($H131/2)))))-2/3*AM129*($H131/2*2*ACOS(1-AM122/($H131/2)))^(-1/3)*$H131/2)</f>
        <v>#DIV/0!</v>
      </c>
      <c r="AN131" s="47" t="e">
        <f t="shared" ref="AN131" si="2049">IF($H123=$AS$2,5/3*$H125^0.5/$H126*(AN122*($H128+$H130*AN122))^(2/3)*($H128+2*$H130*AN122)-2/3*AN129*($H128+2*(AN122^2+$H130^2*AN122^2)^0.5)^(-1/3)*(AN122^2+$H130^2*AN122^2)^(-1/2)*2*AN122*(1+$H130^2),5/3*$H125^0.5/$H126*($H131^2/8*(2*ACOS(1-AN122/($H131/2))-SIN(2*ACOS(1-AN122/($H131/2)))))^(2/3)*($H131^2/8*(1-COS(2*ACOS(1-AN122/($H131/2)))))-2/3*AN129*($H131/2*2*ACOS(1-AN122/($H131/2)))^(-1/3)*$H131/2)</f>
        <v>#DIV/0!</v>
      </c>
    </row>
    <row r="132" spans="1:45" ht="14.25" customHeight="1" x14ac:dyDescent="0.15">
      <c r="A132" s="49"/>
      <c r="B132" s="49"/>
      <c r="C132" s="5"/>
      <c r="D132" s="7"/>
      <c r="E132" s="11">
        <f>ROUND(D132/10000,3)</f>
        <v>0</v>
      </c>
      <c r="F132" s="3"/>
      <c r="G132" s="25" t="s">
        <v>1</v>
      </c>
      <c r="H132" s="29"/>
      <c r="I132" s="61" t="s">
        <v>23</v>
      </c>
      <c r="J132" s="73">
        <f>IF($H133=AS$2,ROUND(H139*0.8,4),ROUND(H141*0.8,4))</f>
        <v>0</v>
      </c>
      <c r="K132" s="52" t="e">
        <f>ROUND(J136*J140,4)</f>
        <v>#DIV/0!</v>
      </c>
      <c r="L132" s="61" t="s">
        <v>31</v>
      </c>
      <c r="M132" s="63" t="e">
        <f>IF(U137=U139,U132,IF(V137=V139,V132,IF(W137=W139,W132,IF(X137=X139,X132,IF(Y137=Y139,Y132,IF(Z137=Z139,Z132,IF(AA137=AA139,AA132,IF(AB137=AB139,AB132,IF(AC137=AC139,AC132,IF(AD137=AD139,AD132,IF(AE137=AE139,AE132,IF(AF137=AF139,AF132,IF(AG137=AG139,AG132,IF(AH137=AH139,AH132,IF(AI137=AI139,AI132,IF(AJ137=AJ139,AJ132,IF(AK137=AK139,AK132,IF(AL137=AL139,AL132,IF(AM137=AM139,AM132,IF(AN137=AN139,AN132,AN132))))))))))))))))))))</f>
        <v>#DIV/0!</v>
      </c>
      <c r="N132" s="58" t="e">
        <f>ROUND(M136*M140,4)</f>
        <v>#DIV/0!</v>
      </c>
      <c r="O132" s="61" t="s">
        <v>99</v>
      </c>
      <c r="P132" s="63" t="e">
        <f>M140</f>
        <v>#DIV/0!</v>
      </c>
      <c r="Q132" s="52" t="e">
        <f>ROUND($F141*$P140*$E141/360,4)</f>
        <v>#DIV/0!</v>
      </c>
      <c r="R132" s="55" t="e">
        <f>IF(AND(K132&gt;Q132,N132=Q132),"ＯＫ","ＮＧ")</f>
        <v>#DIV/0!</v>
      </c>
      <c r="T132" s="40" t="s">
        <v>41</v>
      </c>
      <c r="U132" s="41">
        <f>J132</f>
        <v>0</v>
      </c>
      <c r="V132" s="41" t="e">
        <f>IF($H133=$AS$2,ROUND(U132-U140/U141,5),ROUND($H141/2-$H141/2*COS((2*ACOS(1-U132/($H141/2))-U140/U141)/2),5))</f>
        <v>#DIV/0!</v>
      </c>
      <c r="W132" s="41" t="e">
        <f t="shared" ref="W132" si="2050">IF($H133=$AS$2,ROUND(V132-V140/V141,5),ROUND($H141/2-$H141/2*COS((2*ACOS(1-V132/($H141/2))-V140/V141)/2),5))</f>
        <v>#DIV/0!</v>
      </c>
      <c r="X132" s="41" t="e">
        <f t="shared" ref="X132" si="2051">IF($H133=$AS$2,ROUND(W132-W140/W141,5),ROUND($H141/2-$H141/2*COS((2*ACOS(1-W132/($H141/2))-W140/W141)/2),5))</f>
        <v>#DIV/0!</v>
      </c>
      <c r="Y132" s="41" t="e">
        <f t="shared" ref="Y132" si="2052">IF($H133=$AS$2,ROUND(X132-X140/X141,5),ROUND($H141/2-$H141/2*COS((2*ACOS(1-X132/($H141/2))-X140/X141)/2),5))</f>
        <v>#DIV/0!</v>
      </c>
      <c r="Z132" s="41" t="e">
        <f t="shared" ref="Z132" si="2053">IF($H133=$AS$2,ROUND(Y132-Y140/Y141,5),ROUND($H141/2-$H141/2*COS((2*ACOS(1-Y132/($H141/2))-Y140/Y141)/2),5))</f>
        <v>#DIV/0!</v>
      </c>
      <c r="AA132" s="41" t="e">
        <f t="shared" ref="AA132" si="2054">IF($H133=$AS$2,ROUND(Z132-Z140/Z141,5),ROUND($H141/2-$H141/2*COS((2*ACOS(1-Z132/($H141/2))-Z140/Z141)/2),5))</f>
        <v>#DIV/0!</v>
      </c>
      <c r="AB132" s="41" t="e">
        <f t="shared" ref="AB132" si="2055">IF($H133=$AS$2,ROUND(AA132-AA140/AA141,5),ROUND($H141/2-$H141/2*COS((2*ACOS(1-AA132/($H141/2))-AA140/AA141)/2),5))</f>
        <v>#DIV/0!</v>
      </c>
      <c r="AC132" s="41" t="e">
        <f t="shared" ref="AC132" si="2056">IF($H133=$AS$2,ROUND(AB132-AB140/AB141,5),ROUND($H141/2-$H141/2*COS((2*ACOS(1-AB132/($H141/2))-AB140/AB141)/2),5))</f>
        <v>#DIV/0!</v>
      </c>
      <c r="AD132" s="41" t="e">
        <f t="shared" ref="AD132" si="2057">IF($H133=$AS$2,ROUND(AC132-AC140/AC141,5),ROUND($H141/2-$H141/2*COS((2*ACOS(1-AC132/($H141/2))-AC140/AC141)/2),5))</f>
        <v>#DIV/0!</v>
      </c>
      <c r="AE132" s="41" t="e">
        <f t="shared" ref="AE132" si="2058">IF($H133=$AS$2,ROUND(AD132-AD140/AD141,5),ROUND($H141/2-$H141/2*COS((2*ACOS(1-AD132/($H141/2))-AD140/AD141)/2),5))</f>
        <v>#DIV/0!</v>
      </c>
      <c r="AF132" s="41" t="e">
        <f t="shared" ref="AF132" si="2059">IF($H133=$AS$2,ROUND(AE132-AE140/AE141,5),ROUND($H141/2-$H141/2*COS((2*ACOS(1-AE132/($H141/2))-AE140/AE141)/2),5))</f>
        <v>#DIV/0!</v>
      </c>
      <c r="AG132" s="41" t="e">
        <f t="shared" ref="AG132" si="2060">IF($H133=$AS$2,ROUND(AF132-AF140/AF141,5),ROUND($H141/2-$H141/2*COS((2*ACOS(1-AF132/($H141/2))-AF140/AF141)/2),5))</f>
        <v>#DIV/0!</v>
      </c>
      <c r="AH132" s="41" t="e">
        <f t="shared" ref="AH132" si="2061">IF($H133=$AS$2,ROUND(AG132-AG140/AG141,5),ROUND($H141/2-$H141/2*COS((2*ACOS(1-AG132/($H141/2))-AG140/AG141)/2),5))</f>
        <v>#DIV/0!</v>
      </c>
      <c r="AI132" s="41" t="e">
        <f t="shared" ref="AI132" si="2062">IF($H133=$AS$2,ROUND(AH132-AH140/AH141,5),ROUND($H141/2-$H141/2*COS((2*ACOS(1-AH132/($H141/2))-AH140/AH141)/2),5))</f>
        <v>#DIV/0!</v>
      </c>
      <c r="AJ132" s="41" t="e">
        <f t="shared" ref="AJ132" si="2063">IF($H133=$AS$2,ROUND(AI132-AI140/AI141,5),ROUND($H141/2-$H141/2*COS((2*ACOS(1-AI132/($H141/2))-AI140/AI141)/2),5))</f>
        <v>#DIV/0!</v>
      </c>
      <c r="AK132" s="41" t="e">
        <f t="shared" ref="AK132" si="2064">IF($H133=$AS$2,ROUND(AJ132-AJ140/AJ141,5),ROUND($H141/2-$H141/2*COS((2*ACOS(1-AJ132/($H141/2))-AJ140/AJ141)/2),5))</f>
        <v>#DIV/0!</v>
      </c>
      <c r="AL132" s="41" t="e">
        <f t="shared" ref="AL132" si="2065">IF($H133=$AS$2,ROUND(AK132-AK140/AK141,5),ROUND($H141/2-$H141/2*COS((2*ACOS(1-AK132/($H141/2))-AK140/AK141)/2),5))</f>
        <v>#DIV/0!</v>
      </c>
      <c r="AM132" s="41" t="e">
        <f t="shared" ref="AM132" si="2066">IF($H133=$AS$2,ROUND(AL132-AL140/AL141,5),ROUND($H141/2-$H141/2*COS((2*ACOS(1-AL132/($H141/2))-AL140/AL141)/2),5))</f>
        <v>#DIV/0!</v>
      </c>
      <c r="AN132" s="41" t="e">
        <f t="shared" ref="AN132" si="2067">IF($H133=$AS$2,ROUND(AM132-AM140/AM141,5),ROUND($H141/2-$H141/2*COS((2*ACOS(1-AM132/($H141/2))-AM140/AM141)/2),5))</f>
        <v>#DIV/0!</v>
      </c>
      <c r="AS132" t="s">
        <v>11</v>
      </c>
    </row>
    <row r="133" spans="1:45" ht="14.25" customHeight="1" x14ac:dyDescent="0.15">
      <c r="A133" s="50"/>
      <c r="B133" s="50"/>
      <c r="C133" s="6"/>
      <c r="D133" s="8"/>
      <c r="E133" s="12">
        <f>ROUND(D133/10000,3)</f>
        <v>0</v>
      </c>
      <c r="F133" s="4"/>
      <c r="G133" s="26" t="s">
        <v>17</v>
      </c>
      <c r="H133" s="30"/>
      <c r="I133" s="62"/>
      <c r="J133" s="59"/>
      <c r="K133" s="53"/>
      <c r="L133" s="62"/>
      <c r="M133" s="64"/>
      <c r="N133" s="58"/>
      <c r="O133" s="62"/>
      <c r="P133" s="64"/>
      <c r="Q133" s="53"/>
      <c r="R133" s="56"/>
      <c r="T133" s="42" t="s">
        <v>42</v>
      </c>
      <c r="U133" s="43" t="e">
        <f>IF($H133=$AS$2,ROUND($H138+2*(U132^2+$H140^2*U132^2)^0.5,5),ROUND($H141/2*2*ACOS(1-U132/($H141/2)),5))</f>
        <v>#DIV/0!</v>
      </c>
      <c r="V133" s="43" t="e">
        <f t="shared" ref="V133" si="2068">IF($H133=$AS$2,ROUND($H138+2*(V132^2+$H140^2*V132^2)^0.5,5),ROUND($H141/2*2*ACOS(1-V132/($H141/2)),5))</f>
        <v>#DIV/0!</v>
      </c>
      <c r="W133" s="43" t="e">
        <f t="shared" ref="W133" si="2069">IF($H133=$AS$2,ROUND($H138+2*(W132^2+$H140^2*W132^2)^0.5,5),ROUND($H141/2*2*ACOS(1-W132/($H141/2)),5))</f>
        <v>#DIV/0!</v>
      </c>
      <c r="X133" s="43" t="e">
        <f t="shared" ref="X133" si="2070">IF($H133=$AS$2,ROUND($H138+2*(X132^2+$H140^2*X132^2)^0.5,5),ROUND($H141/2*2*ACOS(1-X132/($H141/2)),5))</f>
        <v>#DIV/0!</v>
      </c>
      <c r="Y133" s="43" t="e">
        <f t="shared" ref="Y133" si="2071">IF($H133=$AS$2,ROUND($H138+2*(Y132^2+$H140^2*Y132^2)^0.5,5),ROUND($H141/2*2*ACOS(1-Y132/($H141/2)),5))</f>
        <v>#DIV/0!</v>
      </c>
      <c r="Z133" s="43" t="e">
        <f t="shared" ref="Z133" si="2072">IF($H133=$AS$2,ROUND($H138+2*(Z132^2+$H140^2*Z132^2)^0.5,5),ROUND($H141/2*2*ACOS(1-Z132/($H141/2)),5))</f>
        <v>#DIV/0!</v>
      </c>
      <c r="AA133" s="43" t="e">
        <f t="shared" ref="AA133" si="2073">IF($H133=$AS$2,ROUND($H138+2*(AA132^2+$H140^2*AA132^2)^0.5,5),ROUND($H141/2*2*ACOS(1-AA132/($H141/2)),5))</f>
        <v>#DIV/0!</v>
      </c>
      <c r="AB133" s="43" t="e">
        <f t="shared" ref="AB133" si="2074">IF($H133=$AS$2,ROUND($H138+2*(AB132^2+$H140^2*AB132^2)^0.5,5),ROUND($H141/2*2*ACOS(1-AB132/($H141/2)),5))</f>
        <v>#DIV/0!</v>
      </c>
      <c r="AC133" s="43" t="e">
        <f t="shared" ref="AC133" si="2075">IF($H133=$AS$2,ROUND($H138+2*(AC132^2+$H140^2*AC132^2)^0.5,5),ROUND($H141/2*2*ACOS(1-AC132/($H141/2)),5))</f>
        <v>#DIV/0!</v>
      </c>
      <c r="AD133" s="43" t="e">
        <f t="shared" ref="AD133" si="2076">IF($H133=$AS$2,ROUND($H138+2*(AD132^2+$H140^2*AD132^2)^0.5,5),ROUND($H141/2*2*ACOS(1-AD132/($H141/2)),5))</f>
        <v>#DIV/0!</v>
      </c>
      <c r="AE133" s="43" t="e">
        <f t="shared" ref="AE133" si="2077">IF($H133=$AS$2,ROUND($H138+2*(AE132^2+$H140^2*AE132^2)^0.5,5),ROUND($H141/2*2*ACOS(1-AE132/($H141/2)),5))</f>
        <v>#DIV/0!</v>
      </c>
      <c r="AF133" s="43" t="e">
        <f t="shared" ref="AF133" si="2078">IF($H133=$AS$2,ROUND($H138+2*(AF132^2+$H140^2*AF132^2)^0.5,5),ROUND($H141/2*2*ACOS(1-AF132/($H141/2)),5))</f>
        <v>#DIV/0!</v>
      </c>
      <c r="AG133" s="43" t="e">
        <f t="shared" ref="AG133" si="2079">IF($H133=$AS$2,ROUND($H138+2*(AG132^2+$H140^2*AG132^2)^0.5,5),ROUND($H141/2*2*ACOS(1-AG132/($H141/2)),5))</f>
        <v>#DIV/0!</v>
      </c>
      <c r="AH133" s="43" t="e">
        <f t="shared" ref="AH133" si="2080">IF($H133=$AS$2,ROUND($H138+2*(AH132^2+$H140^2*AH132^2)^0.5,5),ROUND($H141/2*2*ACOS(1-AH132/($H141/2)),5))</f>
        <v>#DIV/0!</v>
      </c>
      <c r="AI133" s="43" t="e">
        <f t="shared" ref="AI133" si="2081">IF($H133=$AS$2,ROUND($H138+2*(AI132^2+$H140^2*AI132^2)^0.5,5),ROUND($H141/2*2*ACOS(1-AI132/($H141/2)),5))</f>
        <v>#DIV/0!</v>
      </c>
      <c r="AJ133" s="43" t="e">
        <f t="shared" ref="AJ133" si="2082">IF($H133=$AS$2,ROUND($H138+2*(AJ132^2+$H140^2*AJ132^2)^0.5,5),ROUND($H141/2*2*ACOS(1-AJ132/($H141/2)),5))</f>
        <v>#DIV/0!</v>
      </c>
      <c r="AK133" s="43" t="e">
        <f t="shared" ref="AK133" si="2083">IF($H133=$AS$2,ROUND($H138+2*(AK132^2+$H140^2*AK132^2)^0.5,5),ROUND($H141/2*2*ACOS(1-AK132/($H141/2)),5))</f>
        <v>#DIV/0!</v>
      </c>
      <c r="AL133" s="43" t="e">
        <f t="shared" ref="AL133" si="2084">IF($H133=$AS$2,ROUND($H138+2*(AL132^2+$H140^2*AL132^2)^0.5,5),ROUND($H141/2*2*ACOS(1-AL132/($H141/2)),5))</f>
        <v>#DIV/0!</v>
      </c>
      <c r="AM133" s="43" t="e">
        <f t="shared" ref="AM133" si="2085">IF($H133=$AS$2,ROUND($H138+2*(AM132^2+$H140^2*AM132^2)^0.5,5),ROUND($H141/2*2*ACOS(1-AM132/($H141/2)),5))</f>
        <v>#DIV/0!</v>
      </c>
      <c r="AN133" s="43" t="e">
        <f t="shared" ref="AN133" si="2086">IF($H133=$AS$2,ROUND($H138+2*(AN132^2+$H140^2*AN132^2)^0.5,5),ROUND($H141/2*2*ACOS(1-AN132/($H141/2)),5))</f>
        <v>#DIV/0!</v>
      </c>
      <c r="AS133" t="s">
        <v>12</v>
      </c>
    </row>
    <row r="134" spans="1:45" ht="14.25" customHeight="1" x14ac:dyDescent="0.15">
      <c r="A134" s="50"/>
      <c r="B134" s="50"/>
      <c r="C134" s="6"/>
      <c r="D134" s="8"/>
      <c r="E134" s="12">
        <f>ROUND(D134/10000,3)</f>
        <v>0</v>
      </c>
      <c r="F134" s="4"/>
      <c r="G134" s="26" t="s">
        <v>18</v>
      </c>
      <c r="H134" s="31"/>
      <c r="I134" s="62" t="s">
        <v>24</v>
      </c>
      <c r="J134" s="59" t="e">
        <f>IF($H133=$AS$2,ROUND($H138+2*(J132^2+$H140^2*J132^2)^0.5,4),ROUND($H141/2*(2*ACOS(1-J132/($H141/2))),4))</f>
        <v>#DIV/0!</v>
      </c>
      <c r="K134" s="53"/>
      <c r="L134" s="62" t="s">
        <v>34</v>
      </c>
      <c r="M134" s="65" t="e">
        <f>IF($H133=$AS$2,ROUND($H138+2*(M132^2+$H140^2*M132^2)^0.5,5),ROUND($H141/2*(2*ACOS(1-M132/($H141/2))),5))</f>
        <v>#DIV/0!</v>
      </c>
      <c r="N134" s="58"/>
      <c r="O134" s="68" t="s">
        <v>27</v>
      </c>
      <c r="P134" s="70"/>
      <c r="Q134" s="53"/>
      <c r="R134" s="56"/>
      <c r="T134" s="42" t="s">
        <v>43</v>
      </c>
      <c r="U134" s="43" t="e">
        <f>IF($H133=$AS$2,ROUND(U132*($H138+$H140*U132),5),ROUND($H141^2/8*(2*ACOS(1-U132/($H141/2))-SIN(2*ACOS(1-U132/($H141/2)))),5))</f>
        <v>#DIV/0!</v>
      </c>
      <c r="V134" s="43" t="e">
        <f t="shared" ref="V134" si="2087">IF($H133=$AS$2,ROUND(V132*($H138+$H140*V132),5),ROUND($H141^2/8*(2*ACOS(1-V132/($H141/2))-SIN(2*ACOS(1-V132/($H141/2)))),5))</f>
        <v>#DIV/0!</v>
      </c>
      <c r="W134" s="43" t="e">
        <f t="shared" ref="W134" si="2088">IF($H133=$AS$2,ROUND(W132*($H138+$H140*W132),5),ROUND($H141^2/8*(2*ACOS(1-W132/($H141/2))-SIN(2*ACOS(1-W132/($H141/2)))),5))</f>
        <v>#DIV/0!</v>
      </c>
      <c r="X134" s="43" t="e">
        <f t="shared" ref="X134" si="2089">IF($H133=$AS$2,ROUND(X132*($H138+$H140*X132),5),ROUND($H141^2/8*(2*ACOS(1-X132/($H141/2))-SIN(2*ACOS(1-X132/($H141/2)))),5))</f>
        <v>#DIV/0!</v>
      </c>
      <c r="Y134" s="43" t="e">
        <f t="shared" ref="Y134" si="2090">IF($H133=$AS$2,ROUND(Y132*($H138+$H140*Y132),5),ROUND($H141^2/8*(2*ACOS(1-Y132/($H141/2))-SIN(2*ACOS(1-Y132/($H141/2)))),5))</f>
        <v>#DIV/0!</v>
      </c>
      <c r="Z134" s="43" t="e">
        <f t="shared" ref="Z134" si="2091">IF($H133=$AS$2,ROUND(Z132*($H138+$H140*Z132),5),ROUND($H141^2/8*(2*ACOS(1-Z132/($H141/2))-SIN(2*ACOS(1-Z132/($H141/2)))),5))</f>
        <v>#DIV/0!</v>
      </c>
      <c r="AA134" s="43" t="e">
        <f t="shared" ref="AA134" si="2092">IF($H133=$AS$2,ROUND(AA132*($H138+$H140*AA132),5),ROUND($H141^2/8*(2*ACOS(1-AA132/($H141/2))-SIN(2*ACOS(1-AA132/($H141/2)))),5))</f>
        <v>#DIV/0!</v>
      </c>
      <c r="AB134" s="43" t="e">
        <f t="shared" ref="AB134" si="2093">IF($H133=$AS$2,ROUND(AB132*($H138+$H140*AB132),5),ROUND($H141^2/8*(2*ACOS(1-AB132/($H141/2))-SIN(2*ACOS(1-AB132/($H141/2)))),5))</f>
        <v>#DIV/0!</v>
      </c>
      <c r="AC134" s="43" t="e">
        <f t="shared" ref="AC134" si="2094">IF($H133=$AS$2,ROUND(AC132*($H138+$H140*AC132),5),ROUND($H141^2/8*(2*ACOS(1-AC132/($H141/2))-SIN(2*ACOS(1-AC132/($H141/2)))),5))</f>
        <v>#DIV/0!</v>
      </c>
      <c r="AD134" s="43" t="e">
        <f t="shared" ref="AD134" si="2095">IF($H133=$AS$2,ROUND(AD132*($H138+$H140*AD132),5),ROUND($H141^2/8*(2*ACOS(1-AD132/($H141/2))-SIN(2*ACOS(1-AD132/($H141/2)))),5))</f>
        <v>#DIV/0!</v>
      </c>
      <c r="AE134" s="43" t="e">
        <f t="shared" ref="AE134" si="2096">IF($H133=$AS$2,ROUND(AE132*($H138+$H140*AE132),5),ROUND($H141^2/8*(2*ACOS(1-AE132/($H141/2))-SIN(2*ACOS(1-AE132/($H141/2)))),5))</f>
        <v>#DIV/0!</v>
      </c>
      <c r="AF134" s="43" t="e">
        <f t="shared" ref="AF134" si="2097">IF($H133=$AS$2,ROUND(AF132*($H138+$H140*AF132),5),ROUND($H141^2/8*(2*ACOS(1-AF132/($H141/2))-SIN(2*ACOS(1-AF132/($H141/2)))),5))</f>
        <v>#DIV/0!</v>
      </c>
      <c r="AG134" s="43" t="e">
        <f t="shared" ref="AG134" si="2098">IF($H133=$AS$2,ROUND(AG132*($H138+$H140*AG132),5),ROUND($H141^2/8*(2*ACOS(1-AG132/($H141/2))-SIN(2*ACOS(1-AG132/($H141/2)))),5))</f>
        <v>#DIV/0!</v>
      </c>
      <c r="AH134" s="43" t="e">
        <f t="shared" ref="AH134" si="2099">IF($H133=$AS$2,ROUND(AH132*($H138+$H140*AH132),5),ROUND($H141^2/8*(2*ACOS(1-AH132/($H141/2))-SIN(2*ACOS(1-AH132/($H141/2)))),5))</f>
        <v>#DIV/0!</v>
      </c>
      <c r="AI134" s="43" t="e">
        <f t="shared" ref="AI134" si="2100">IF($H133=$AS$2,ROUND(AI132*($H138+$H140*AI132),5),ROUND($H141^2/8*(2*ACOS(1-AI132/($H141/2))-SIN(2*ACOS(1-AI132/($H141/2)))),5))</f>
        <v>#DIV/0!</v>
      </c>
      <c r="AJ134" s="43" t="e">
        <f t="shared" ref="AJ134" si="2101">IF($H133=$AS$2,ROUND(AJ132*($H138+$H140*AJ132),5),ROUND($H141^2/8*(2*ACOS(1-AJ132/($H141/2))-SIN(2*ACOS(1-AJ132/($H141/2)))),5))</f>
        <v>#DIV/0!</v>
      </c>
      <c r="AK134" s="43" t="e">
        <f t="shared" ref="AK134" si="2102">IF($H133=$AS$2,ROUND(AK132*($H138+$H140*AK132),5),ROUND($H141^2/8*(2*ACOS(1-AK132/($H141/2))-SIN(2*ACOS(1-AK132/($H141/2)))),5))</f>
        <v>#DIV/0!</v>
      </c>
      <c r="AL134" s="43" t="e">
        <f t="shared" ref="AL134" si="2103">IF($H133=$AS$2,ROUND(AL132*($H138+$H140*AL132),5),ROUND($H141^2/8*(2*ACOS(1-AL132/($H141/2))-SIN(2*ACOS(1-AL132/($H141/2)))),5))</f>
        <v>#DIV/0!</v>
      </c>
      <c r="AM134" s="43" t="e">
        <f t="shared" ref="AM134" si="2104">IF($H133=$AS$2,ROUND(AM132*($H138+$H140*AM132),5),ROUND($H141^2/8*(2*ACOS(1-AM132/($H141/2))-SIN(2*ACOS(1-AM132/($H141/2)))),5))</f>
        <v>#DIV/0!</v>
      </c>
      <c r="AN134" s="43" t="e">
        <f t="shared" ref="AN134" si="2105">IF($H133=$AS$2,ROUND(AN132*($H138+$H140*AN132),5),ROUND($H141^2/8*(2*ACOS(1-AN132/($H141/2))-SIN(2*ACOS(1-AN132/($H141/2)))),5))</f>
        <v>#DIV/0!</v>
      </c>
    </row>
    <row r="135" spans="1:45" ht="14.25" customHeight="1" x14ac:dyDescent="0.15">
      <c r="A135" s="50"/>
      <c r="B135" s="50"/>
      <c r="C135" s="6"/>
      <c r="D135" s="8"/>
      <c r="E135" s="12">
        <f>ROUND(D135/10000,3)</f>
        <v>0</v>
      </c>
      <c r="F135" s="4"/>
      <c r="G135" s="26" t="s">
        <v>19</v>
      </c>
      <c r="H135" s="48"/>
      <c r="I135" s="62"/>
      <c r="J135" s="59"/>
      <c r="K135" s="53"/>
      <c r="L135" s="62"/>
      <c r="M135" s="66"/>
      <c r="N135" s="58"/>
      <c r="O135" s="69"/>
      <c r="P135" s="70"/>
      <c r="Q135" s="53"/>
      <c r="R135" s="56"/>
      <c r="T135" s="42" t="s">
        <v>44</v>
      </c>
      <c r="U135" s="43" t="e">
        <f>ROUND(U134/U133,5)</f>
        <v>#DIV/0!</v>
      </c>
      <c r="V135" s="43" t="e">
        <f t="shared" ref="V135" si="2106">ROUND(V134/V133,5)</f>
        <v>#DIV/0!</v>
      </c>
      <c r="W135" s="43" t="e">
        <f t="shared" ref="W135" si="2107">ROUND(W134/W133,5)</f>
        <v>#DIV/0!</v>
      </c>
      <c r="X135" s="43" t="e">
        <f t="shared" ref="X135" si="2108">ROUND(X134/X133,5)</f>
        <v>#DIV/0!</v>
      </c>
      <c r="Y135" s="43" t="e">
        <f t="shared" ref="Y135" si="2109">ROUND(Y134/Y133,5)</f>
        <v>#DIV/0!</v>
      </c>
      <c r="Z135" s="43" t="e">
        <f t="shared" ref="Z135" si="2110">ROUND(Z134/Z133,5)</f>
        <v>#DIV/0!</v>
      </c>
      <c r="AA135" s="43" t="e">
        <f t="shared" ref="AA135" si="2111">ROUND(AA134/AA133,5)</f>
        <v>#DIV/0!</v>
      </c>
      <c r="AB135" s="43" t="e">
        <f t="shared" ref="AB135" si="2112">ROUND(AB134/AB133,5)</f>
        <v>#DIV/0!</v>
      </c>
      <c r="AC135" s="43" t="e">
        <f t="shared" ref="AC135" si="2113">ROUND(AC134/AC133,5)</f>
        <v>#DIV/0!</v>
      </c>
      <c r="AD135" s="43" t="e">
        <f t="shared" ref="AD135" si="2114">ROUND(AD134/AD133,5)</f>
        <v>#DIV/0!</v>
      </c>
      <c r="AE135" s="43" t="e">
        <f t="shared" ref="AE135" si="2115">ROUND(AE134/AE133,5)</f>
        <v>#DIV/0!</v>
      </c>
      <c r="AF135" s="43" t="e">
        <f t="shared" ref="AF135" si="2116">ROUND(AF134/AF133,5)</f>
        <v>#DIV/0!</v>
      </c>
      <c r="AG135" s="43" t="e">
        <f t="shared" ref="AG135" si="2117">ROUND(AG134/AG133,5)</f>
        <v>#DIV/0!</v>
      </c>
      <c r="AH135" s="43" t="e">
        <f t="shared" ref="AH135" si="2118">ROUND(AH134/AH133,5)</f>
        <v>#DIV/0!</v>
      </c>
      <c r="AI135" s="43" t="e">
        <f t="shared" ref="AI135" si="2119">ROUND(AI134/AI133,5)</f>
        <v>#DIV/0!</v>
      </c>
      <c r="AJ135" s="43" t="e">
        <f t="shared" ref="AJ135" si="2120">ROUND(AJ134/AJ133,5)</f>
        <v>#DIV/0!</v>
      </c>
      <c r="AK135" s="43" t="e">
        <f t="shared" ref="AK135" si="2121">ROUND(AK134/AK133,5)</f>
        <v>#DIV/0!</v>
      </c>
      <c r="AL135" s="43" t="e">
        <f t="shared" ref="AL135" si="2122">ROUND(AL134/AL133,5)</f>
        <v>#DIV/0!</v>
      </c>
      <c r="AM135" s="43" t="e">
        <f t="shared" ref="AM135" si="2123">ROUND(AM134/AM133,5)</f>
        <v>#DIV/0!</v>
      </c>
      <c r="AN135" s="43" t="e">
        <f t="shared" ref="AN135" si="2124">ROUND(AN134/AN133,5)</f>
        <v>#DIV/0!</v>
      </c>
    </row>
    <row r="136" spans="1:45" ht="14.25" customHeight="1" x14ac:dyDescent="0.15">
      <c r="A136" s="50"/>
      <c r="B136" s="50"/>
      <c r="C136" s="15" t="s">
        <v>6</v>
      </c>
      <c r="D136" s="16">
        <f>SUM(D132:D135)</f>
        <v>0</v>
      </c>
      <c r="E136" s="13">
        <f>SUM(E132:E135)</f>
        <v>0</v>
      </c>
      <c r="F136" s="17">
        <f>IF(E136=0,0,ROUND(F132*E132/E136+F133*E133/E136+F134*E134/E136+F135*E135/E136,2))</f>
        <v>0</v>
      </c>
      <c r="G136" s="38" t="s">
        <v>20</v>
      </c>
      <c r="H136" s="32"/>
      <c r="I136" s="62" t="s">
        <v>32</v>
      </c>
      <c r="J136" s="59" t="e">
        <f>IF($H133=$AS$2,ROUND(J132*($H138+$H140*J132),4),ROUND($H141^2/8*((2*ACOS(1-J132/($H141/2)))-SIN((2*ACOS(1-J132/($H141/2))))),4))</f>
        <v>#DIV/0!</v>
      </c>
      <c r="K136" s="53"/>
      <c r="L136" s="62" t="s">
        <v>33</v>
      </c>
      <c r="M136" s="64" t="e">
        <f>IF($H133=$AS$2,ROUND(M132*($H138+$H140*M132),5),ROUND($H141^2/8*(2*ACOS(1-M132/($H141/2))-SIN(2*ACOS(1-M132/($H141/2)))),5))</f>
        <v>#DIV/0!</v>
      </c>
      <c r="N136" s="58"/>
      <c r="O136" s="62" t="s">
        <v>28</v>
      </c>
      <c r="P136" s="59" t="e">
        <f>ROUND($H134/M140/60,4)</f>
        <v>#DIV/0!</v>
      </c>
      <c r="Q136" s="53"/>
      <c r="R136" s="56"/>
      <c r="T136" s="42" t="s">
        <v>45</v>
      </c>
      <c r="U136" s="43" t="e">
        <f>ROUND((U135^(2/3)*$H135^0.5)/$H136,5)</f>
        <v>#DIV/0!</v>
      </c>
      <c r="V136" s="43" t="e">
        <f>ROUND((V135^(2/3)*$H135^0.5)/$H136,5)</f>
        <v>#DIV/0!</v>
      </c>
      <c r="W136" s="43" t="e">
        <f t="shared" ref="W136" si="2125">ROUND((W135^(2/3)*$H135^0.5)/$H136,5)</f>
        <v>#DIV/0!</v>
      </c>
      <c r="X136" s="43" t="e">
        <f t="shared" ref="X136" si="2126">ROUND((X135^(2/3)*$H135^0.5)/$H136,5)</f>
        <v>#DIV/0!</v>
      </c>
      <c r="Y136" s="43" t="e">
        <f t="shared" ref="Y136" si="2127">ROUND((Y135^(2/3)*$H135^0.5)/$H136,5)</f>
        <v>#DIV/0!</v>
      </c>
      <c r="Z136" s="43" t="e">
        <f t="shared" ref="Z136" si="2128">ROUND((Z135^(2/3)*$H135^0.5)/$H136,5)</f>
        <v>#DIV/0!</v>
      </c>
      <c r="AA136" s="43" t="e">
        <f t="shared" ref="AA136" si="2129">ROUND((AA135^(2/3)*$H135^0.5)/$H136,5)</f>
        <v>#DIV/0!</v>
      </c>
      <c r="AB136" s="43" t="e">
        <f t="shared" ref="AB136" si="2130">ROUND((AB135^(2/3)*$H135^0.5)/$H136,5)</f>
        <v>#DIV/0!</v>
      </c>
      <c r="AC136" s="43" t="e">
        <f t="shared" ref="AC136" si="2131">ROUND((AC135^(2/3)*$H135^0.5)/$H136,5)</f>
        <v>#DIV/0!</v>
      </c>
      <c r="AD136" s="43" t="e">
        <f t="shared" ref="AD136" si="2132">ROUND((AD135^(2/3)*$H135^0.5)/$H136,5)</f>
        <v>#DIV/0!</v>
      </c>
      <c r="AE136" s="43" t="e">
        <f t="shared" ref="AE136" si="2133">ROUND((AE135^(2/3)*$H135^0.5)/$H136,5)</f>
        <v>#DIV/0!</v>
      </c>
      <c r="AF136" s="43" t="e">
        <f t="shared" ref="AF136" si="2134">ROUND((AF135^(2/3)*$H135^0.5)/$H136,5)</f>
        <v>#DIV/0!</v>
      </c>
      <c r="AG136" s="43" t="e">
        <f t="shared" ref="AG136" si="2135">ROUND((AG135^(2/3)*$H135^0.5)/$H136,5)</f>
        <v>#DIV/0!</v>
      </c>
      <c r="AH136" s="43" t="e">
        <f t="shared" ref="AH136" si="2136">ROUND((AH135^(2/3)*$H135^0.5)/$H136,5)</f>
        <v>#DIV/0!</v>
      </c>
      <c r="AI136" s="43" t="e">
        <f t="shared" ref="AI136" si="2137">ROUND((AI135^(2/3)*$H135^0.5)/$H136,5)</f>
        <v>#DIV/0!</v>
      </c>
      <c r="AJ136" s="43" t="e">
        <f t="shared" ref="AJ136" si="2138">ROUND((AJ135^(2/3)*$H135^0.5)/$H136,5)</f>
        <v>#DIV/0!</v>
      </c>
      <c r="AK136" s="43" t="e">
        <f t="shared" ref="AK136" si="2139">ROUND((AK135^(2/3)*$H135^0.5)/$H136,5)</f>
        <v>#DIV/0!</v>
      </c>
      <c r="AL136" s="43" t="e">
        <f t="shared" ref="AL136" si="2140">ROUND((AL135^(2/3)*$H135^0.5)/$H136,5)</f>
        <v>#DIV/0!</v>
      </c>
      <c r="AM136" s="43" t="e">
        <f t="shared" ref="AM136" si="2141">ROUND((AM135^(2/3)*$H135^0.5)/$H136,5)</f>
        <v>#DIV/0!</v>
      </c>
      <c r="AN136" s="43" t="e">
        <f t="shared" ref="AN136" si="2142">ROUND((AN135^(2/3)*$H135^0.5)/$H136,5)</f>
        <v>#DIV/0!</v>
      </c>
    </row>
    <row r="137" spans="1:45" ht="14.25" customHeight="1" x14ac:dyDescent="0.15">
      <c r="A137" s="50"/>
      <c r="B137" s="50"/>
      <c r="C137" s="5"/>
      <c r="D137" s="7"/>
      <c r="E137" s="11">
        <f>ROUND(D137/10000,3)</f>
        <v>0</v>
      </c>
      <c r="F137" s="3"/>
      <c r="G137" s="26" t="s">
        <v>97</v>
      </c>
      <c r="H137" s="31"/>
      <c r="I137" s="62"/>
      <c r="J137" s="59"/>
      <c r="K137" s="53"/>
      <c r="L137" s="62"/>
      <c r="M137" s="64"/>
      <c r="N137" s="58"/>
      <c r="O137" s="62"/>
      <c r="P137" s="59"/>
      <c r="Q137" s="53"/>
      <c r="R137" s="56"/>
      <c r="T137" s="44" t="s">
        <v>46</v>
      </c>
      <c r="U137" s="45" t="e">
        <f>ROUND(U134*U136,4)</f>
        <v>#DIV/0!</v>
      </c>
      <c r="V137" s="45" t="e">
        <f t="shared" ref="V137" si="2143">ROUND(V134*V136,4)</f>
        <v>#DIV/0!</v>
      </c>
      <c r="W137" s="45" t="e">
        <f t="shared" ref="W137" si="2144">ROUND(W134*W136,4)</f>
        <v>#DIV/0!</v>
      </c>
      <c r="X137" s="45" t="e">
        <f t="shared" ref="X137" si="2145">ROUND(X134*X136,4)</f>
        <v>#DIV/0!</v>
      </c>
      <c r="Y137" s="45" t="e">
        <f t="shared" ref="Y137" si="2146">ROUND(Y134*Y136,4)</f>
        <v>#DIV/0!</v>
      </c>
      <c r="Z137" s="45" t="e">
        <f t="shared" ref="Z137" si="2147">ROUND(Z134*Z136,4)</f>
        <v>#DIV/0!</v>
      </c>
      <c r="AA137" s="45" t="e">
        <f t="shared" ref="AA137" si="2148">ROUND(AA134*AA136,4)</f>
        <v>#DIV/0!</v>
      </c>
      <c r="AB137" s="45" t="e">
        <f t="shared" ref="AB137" si="2149">ROUND(AB134*AB136,4)</f>
        <v>#DIV/0!</v>
      </c>
      <c r="AC137" s="45" t="e">
        <f t="shared" ref="AC137" si="2150">ROUND(AC134*AC136,4)</f>
        <v>#DIV/0!</v>
      </c>
      <c r="AD137" s="45" t="e">
        <f t="shared" ref="AD137" si="2151">ROUND(AD134*AD136,4)</f>
        <v>#DIV/0!</v>
      </c>
      <c r="AE137" s="45" t="e">
        <f t="shared" ref="AE137" si="2152">ROUND(AE134*AE136,4)</f>
        <v>#DIV/0!</v>
      </c>
      <c r="AF137" s="45" t="e">
        <f t="shared" ref="AF137" si="2153">ROUND(AF134*AF136,4)</f>
        <v>#DIV/0!</v>
      </c>
      <c r="AG137" s="45" t="e">
        <f t="shared" ref="AG137" si="2154">ROUND(AG134*AG136,4)</f>
        <v>#DIV/0!</v>
      </c>
      <c r="AH137" s="45" t="e">
        <f t="shared" ref="AH137" si="2155">ROUND(AH134*AH136,4)</f>
        <v>#DIV/0!</v>
      </c>
      <c r="AI137" s="45" t="e">
        <f t="shared" ref="AI137" si="2156">ROUND(AI134*AI136,4)</f>
        <v>#DIV/0!</v>
      </c>
      <c r="AJ137" s="45" t="e">
        <f t="shared" ref="AJ137" si="2157">ROUND(AJ134*AJ136,4)</f>
        <v>#DIV/0!</v>
      </c>
      <c r="AK137" s="45" t="e">
        <f t="shared" ref="AK137" si="2158">ROUND(AK134*AK136,4)</f>
        <v>#DIV/0!</v>
      </c>
      <c r="AL137" s="45" t="e">
        <f t="shared" ref="AL137" si="2159">ROUND(AL134*AL136,4)</f>
        <v>#DIV/0!</v>
      </c>
      <c r="AM137" s="45" t="e">
        <f t="shared" ref="AM137" si="2160">ROUND(AM134*AM136,4)</f>
        <v>#DIV/0!</v>
      </c>
      <c r="AN137" s="45" t="e">
        <f t="shared" ref="AN137" si="2161">ROUND(AN134*AN136,4)</f>
        <v>#DIV/0!</v>
      </c>
    </row>
    <row r="138" spans="1:45" ht="14.25" customHeight="1" x14ac:dyDescent="0.15">
      <c r="A138" s="50"/>
      <c r="B138" s="50"/>
      <c r="C138" s="6"/>
      <c r="D138" s="8"/>
      <c r="E138" s="12">
        <f>ROUND(D138/10000,3)</f>
        <v>0</v>
      </c>
      <c r="F138" s="4"/>
      <c r="G138" s="26" t="s">
        <v>98</v>
      </c>
      <c r="H138" s="31"/>
      <c r="I138" s="62" t="s">
        <v>25</v>
      </c>
      <c r="J138" s="59" t="e">
        <f>ROUND(J136/J134,4)</f>
        <v>#DIV/0!</v>
      </c>
      <c r="K138" s="53"/>
      <c r="L138" s="62" t="s">
        <v>35</v>
      </c>
      <c r="M138" s="64" t="e">
        <f>ROUND(M136/M134,5)</f>
        <v>#DIV/0!</v>
      </c>
      <c r="N138" s="58"/>
      <c r="O138" s="62" t="s">
        <v>29</v>
      </c>
      <c r="P138" s="59" t="e">
        <f>SUM(P134:P137)</f>
        <v>#DIV/0!</v>
      </c>
      <c r="Q138" s="53"/>
      <c r="R138" s="56"/>
      <c r="T138" s="42" t="s">
        <v>47</v>
      </c>
      <c r="U138" s="43" t="e">
        <f>ROUND($H134/U136/60,4)</f>
        <v>#DIV/0!</v>
      </c>
      <c r="V138" s="43" t="e">
        <f t="shared" ref="V138:AN138" si="2162">ROUND($H134/V136/60,4)</f>
        <v>#DIV/0!</v>
      </c>
      <c r="W138" s="43" t="e">
        <f t="shared" si="2162"/>
        <v>#DIV/0!</v>
      </c>
      <c r="X138" s="43" t="e">
        <f t="shared" si="2162"/>
        <v>#DIV/0!</v>
      </c>
      <c r="Y138" s="43" t="e">
        <f t="shared" si="2162"/>
        <v>#DIV/0!</v>
      </c>
      <c r="Z138" s="43" t="e">
        <f t="shared" si="2162"/>
        <v>#DIV/0!</v>
      </c>
      <c r="AA138" s="43" t="e">
        <f t="shared" si="2162"/>
        <v>#DIV/0!</v>
      </c>
      <c r="AB138" s="43" t="e">
        <f t="shared" si="2162"/>
        <v>#DIV/0!</v>
      </c>
      <c r="AC138" s="43" t="e">
        <f t="shared" si="2162"/>
        <v>#DIV/0!</v>
      </c>
      <c r="AD138" s="43" t="e">
        <f t="shared" si="2162"/>
        <v>#DIV/0!</v>
      </c>
      <c r="AE138" s="43" t="e">
        <f t="shared" si="2162"/>
        <v>#DIV/0!</v>
      </c>
      <c r="AF138" s="43" t="e">
        <f t="shared" si="2162"/>
        <v>#DIV/0!</v>
      </c>
      <c r="AG138" s="43" t="e">
        <f t="shared" si="2162"/>
        <v>#DIV/0!</v>
      </c>
      <c r="AH138" s="43" t="e">
        <f t="shared" si="2162"/>
        <v>#DIV/0!</v>
      </c>
      <c r="AI138" s="43" t="e">
        <f t="shared" si="2162"/>
        <v>#DIV/0!</v>
      </c>
      <c r="AJ138" s="43" t="e">
        <f t="shared" si="2162"/>
        <v>#DIV/0!</v>
      </c>
      <c r="AK138" s="43" t="e">
        <f t="shared" si="2162"/>
        <v>#DIV/0!</v>
      </c>
      <c r="AL138" s="43" t="e">
        <f t="shared" si="2162"/>
        <v>#DIV/0!</v>
      </c>
      <c r="AM138" s="43" t="e">
        <f t="shared" si="2162"/>
        <v>#DIV/0!</v>
      </c>
      <c r="AN138" s="43" t="e">
        <f t="shared" si="2162"/>
        <v>#DIV/0!</v>
      </c>
    </row>
    <row r="139" spans="1:45" ht="14.25" customHeight="1" x14ac:dyDescent="0.15">
      <c r="A139" s="50"/>
      <c r="B139" s="50"/>
      <c r="C139" s="6"/>
      <c r="D139" s="8"/>
      <c r="E139" s="12">
        <f>ROUND(D139/10000,3)</f>
        <v>0</v>
      </c>
      <c r="F139" s="4"/>
      <c r="G139" s="26" t="s">
        <v>21</v>
      </c>
      <c r="H139" s="31"/>
      <c r="I139" s="62"/>
      <c r="J139" s="59"/>
      <c r="K139" s="53"/>
      <c r="L139" s="62"/>
      <c r="M139" s="64"/>
      <c r="N139" s="58"/>
      <c r="O139" s="62"/>
      <c r="P139" s="59"/>
      <c r="Q139" s="53"/>
      <c r="R139" s="56"/>
      <c r="T139" s="44" t="s">
        <v>48</v>
      </c>
      <c r="U139" s="45" t="e">
        <f>ROUND($F141*3500/($P134+U138+25)*$E141/360,4)</f>
        <v>#DIV/0!</v>
      </c>
      <c r="V139" s="45" t="e">
        <f t="shared" ref="V139" si="2163">ROUND($F141*3500/($P134+V138+25)*$E141/360,4)</f>
        <v>#DIV/0!</v>
      </c>
      <c r="W139" s="45" t="e">
        <f t="shared" ref="W139" si="2164">ROUND($F141*3500/($P134+W138+25)*$E141/360,4)</f>
        <v>#DIV/0!</v>
      </c>
      <c r="X139" s="45" t="e">
        <f t="shared" ref="X139" si="2165">ROUND($F141*3500/($P134+X138+25)*$E141/360,4)</f>
        <v>#DIV/0!</v>
      </c>
      <c r="Y139" s="45" t="e">
        <f t="shared" ref="Y139" si="2166">ROUND($F141*3500/($P134+Y138+25)*$E141/360,4)</f>
        <v>#DIV/0!</v>
      </c>
      <c r="Z139" s="45" t="e">
        <f t="shared" ref="Z139" si="2167">ROUND($F141*3500/($P134+Z138+25)*$E141/360,4)</f>
        <v>#DIV/0!</v>
      </c>
      <c r="AA139" s="45" t="e">
        <f t="shared" ref="AA139" si="2168">ROUND($F141*3500/($P134+AA138+25)*$E141/360,4)</f>
        <v>#DIV/0!</v>
      </c>
      <c r="AB139" s="45" t="e">
        <f t="shared" ref="AB139" si="2169">ROUND($F141*3500/($P134+AB138+25)*$E141/360,4)</f>
        <v>#DIV/0!</v>
      </c>
      <c r="AC139" s="45" t="e">
        <f t="shared" ref="AC139" si="2170">ROUND($F141*3500/($P134+AC138+25)*$E141/360,4)</f>
        <v>#DIV/0!</v>
      </c>
      <c r="AD139" s="45" t="e">
        <f t="shared" ref="AD139" si="2171">ROUND($F141*3500/($P134+AD138+25)*$E141/360,4)</f>
        <v>#DIV/0!</v>
      </c>
      <c r="AE139" s="45" t="e">
        <f t="shared" ref="AE139" si="2172">ROUND($F141*3500/($P134+AE138+25)*$E141/360,4)</f>
        <v>#DIV/0!</v>
      </c>
      <c r="AF139" s="45" t="e">
        <f t="shared" ref="AF139" si="2173">ROUND($F141*3500/($P134+AF138+25)*$E141/360,4)</f>
        <v>#DIV/0!</v>
      </c>
      <c r="AG139" s="45" t="e">
        <f t="shared" ref="AG139" si="2174">ROUND($F141*3500/($P134+AG138+25)*$E141/360,4)</f>
        <v>#DIV/0!</v>
      </c>
      <c r="AH139" s="45" t="e">
        <f t="shared" ref="AH139" si="2175">ROUND($F141*3500/($P134+AH138+25)*$E141/360,4)</f>
        <v>#DIV/0!</v>
      </c>
      <c r="AI139" s="45" t="e">
        <f t="shared" ref="AI139" si="2176">ROUND($F141*3500/($P134+AI138+25)*$E141/360,4)</f>
        <v>#DIV/0!</v>
      </c>
      <c r="AJ139" s="45" t="e">
        <f t="shared" ref="AJ139" si="2177">ROUND($F141*3500/($P134+AJ138+25)*$E141/360,4)</f>
        <v>#DIV/0!</v>
      </c>
      <c r="AK139" s="45" t="e">
        <f t="shared" ref="AK139" si="2178">ROUND($F141*3500/($P134+AK138+25)*$E141/360,4)</f>
        <v>#DIV/0!</v>
      </c>
      <c r="AL139" s="45" t="e">
        <f t="shared" ref="AL139" si="2179">ROUND($F141*3500/($P134+AL138+25)*$E141/360,4)</f>
        <v>#DIV/0!</v>
      </c>
      <c r="AM139" s="45" t="e">
        <f t="shared" ref="AM139" si="2180">ROUND($F141*3500/($P134+AM138+25)*$E141/360,4)</f>
        <v>#DIV/0!</v>
      </c>
      <c r="AN139" s="45" t="e">
        <f t="shared" ref="AN139" si="2181">ROUND($F141*3500/($P134+AN138+25)*$E141/360,4)</f>
        <v>#DIV/0!</v>
      </c>
    </row>
    <row r="140" spans="1:45" ht="14.25" customHeight="1" x14ac:dyDescent="0.15">
      <c r="A140" s="50"/>
      <c r="B140" s="50"/>
      <c r="C140" s="15" t="s">
        <v>7</v>
      </c>
      <c r="D140" s="16">
        <f>SUM(D137:D139)</f>
        <v>0</v>
      </c>
      <c r="E140" s="13">
        <f>SUM(E137:E139)</f>
        <v>0</v>
      </c>
      <c r="F140" s="17">
        <f>IF(E140=0,0,ROUND(F137*E137/E140+F138*E138/E140+F139*E139/E140,2))</f>
        <v>0</v>
      </c>
      <c r="G140" s="34" t="s">
        <v>40</v>
      </c>
      <c r="H140" s="35" t="str">
        <f>IF(H133=AS$2,ROUND((H137-H138)/(2*H139),4),"")</f>
        <v/>
      </c>
      <c r="I140" s="62" t="s">
        <v>26</v>
      </c>
      <c r="J140" s="59" t="e">
        <f>ROUND((J138^(2/3)*$H135^0.5)/$H136,4)</f>
        <v>#DIV/0!</v>
      </c>
      <c r="K140" s="53"/>
      <c r="L140" s="62" t="s">
        <v>36</v>
      </c>
      <c r="M140" s="64" t="e">
        <f>ROUND((M138^(2/3)*$H135^0.5)/$H136,5)</f>
        <v>#DIV/0!</v>
      </c>
      <c r="N140" s="58"/>
      <c r="O140" s="62" t="s">
        <v>30</v>
      </c>
      <c r="P140" s="59" t="e">
        <f>ROUND(3500/(P138+25),4)</f>
        <v>#DIV/0!</v>
      </c>
      <c r="Q140" s="53"/>
      <c r="R140" s="56"/>
      <c r="T140" s="42" t="s">
        <v>49</v>
      </c>
      <c r="U140" s="43" t="e">
        <f>IF($H133=$AS$2,$H135^0.5/$H136*(U132*($H138+$H140*U132))^(5/3)-U139*($H138+2*(U132^2+$H140^2*U132^2)^0.5)^(2/3),$H135^0.5/$H136*($H141^2/8*(2*ACOS(1-U132/($H141/2))-SIN(2*ACOS(1-U132/($H141/2)))))^(5/3)-U139*($H141/2*2*ACOS(1-U132/($H141/2)))^(2/3))</f>
        <v>#DIV/0!</v>
      </c>
      <c r="V140" s="43" t="e">
        <f t="shared" ref="V140" si="2182">IF($H133=$AS$2,$H135^0.5/$H136*(V132*($H138+$H140*V132))^(5/3)-V139*($H138+2*(V132^2+$H140^2*V132^2)^0.5)^(2/3),$H135^0.5/$H136*($H141^2/8*(2*ACOS(1-V132/($H141/2))-SIN(2*ACOS(1-V132/($H141/2)))))^(5/3)-V139*($H141/2*2*ACOS(1-V132/($H141/2)))^(2/3))</f>
        <v>#DIV/0!</v>
      </c>
      <c r="W140" s="43" t="e">
        <f t="shared" ref="W140" si="2183">IF($H133=$AS$2,$H135^0.5/$H136*(W132*($H138+$H140*W132))^(5/3)-W139*($H138+2*(W132^2+$H140^2*W132^2)^0.5)^(2/3),$H135^0.5/$H136*($H141^2/8*(2*ACOS(1-W132/($H141/2))-SIN(2*ACOS(1-W132/($H141/2)))))^(5/3)-W139*($H141/2*2*ACOS(1-W132/($H141/2)))^(2/3))</f>
        <v>#DIV/0!</v>
      </c>
      <c r="X140" s="43" t="e">
        <f t="shared" ref="X140" si="2184">IF($H133=$AS$2,$H135^0.5/$H136*(X132*($H138+$H140*X132))^(5/3)-X139*($H138+2*(X132^2+$H140^2*X132^2)^0.5)^(2/3),$H135^0.5/$H136*($H141^2/8*(2*ACOS(1-X132/($H141/2))-SIN(2*ACOS(1-X132/($H141/2)))))^(5/3)-X139*($H141/2*2*ACOS(1-X132/($H141/2)))^(2/3))</f>
        <v>#DIV/0!</v>
      </c>
      <c r="Y140" s="43" t="e">
        <f t="shared" ref="Y140" si="2185">IF($H133=$AS$2,$H135^0.5/$H136*(Y132*($H138+$H140*Y132))^(5/3)-Y139*($H138+2*(Y132^2+$H140^2*Y132^2)^0.5)^(2/3),$H135^0.5/$H136*($H141^2/8*(2*ACOS(1-Y132/($H141/2))-SIN(2*ACOS(1-Y132/($H141/2)))))^(5/3)-Y139*($H141/2*2*ACOS(1-Y132/($H141/2)))^(2/3))</f>
        <v>#DIV/0!</v>
      </c>
      <c r="Z140" s="43" t="e">
        <f t="shared" ref="Z140" si="2186">IF($H133=$AS$2,$H135^0.5/$H136*(Z132*($H138+$H140*Z132))^(5/3)-Z139*($H138+2*(Z132^2+$H140^2*Z132^2)^0.5)^(2/3),$H135^0.5/$H136*($H141^2/8*(2*ACOS(1-Z132/($H141/2))-SIN(2*ACOS(1-Z132/($H141/2)))))^(5/3)-Z139*($H141/2*2*ACOS(1-Z132/($H141/2)))^(2/3))</f>
        <v>#DIV/0!</v>
      </c>
      <c r="AA140" s="43" t="e">
        <f t="shared" ref="AA140" si="2187">IF($H133=$AS$2,$H135^0.5/$H136*(AA132*($H138+$H140*AA132))^(5/3)-AA139*($H138+2*(AA132^2+$H140^2*AA132^2)^0.5)^(2/3),$H135^0.5/$H136*($H141^2/8*(2*ACOS(1-AA132/($H141/2))-SIN(2*ACOS(1-AA132/($H141/2)))))^(5/3)-AA139*($H141/2*2*ACOS(1-AA132/($H141/2)))^(2/3))</f>
        <v>#DIV/0!</v>
      </c>
      <c r="AB140" s="43" t="e">
        <f t="shared" ref="AB140" si="2188">IF($H133=$AS$2,$H135^0.5/$H136*(AB132*($H138+$H140*AB132))^(5/3)-AB139*($H138+2*(AB132^2+$H140^2*AB132^2)^0.5)^(2/3),$H135^0.5/$H136*($H141^2/8*(2*ACOS(1-AB132/($H141/2))-SIN(2*ACOS(1-AB132/($H141/2)))))^(5/3)-AB139*($H141/2*2*ACOS(1-AB132/($H141/2)))^(2/3))</f>
        <v>#DIV/0!</v>
      </c>
      <c r="AC140" s="43" t="e">
        <f t="shared" ref="AC140" si="2189">IF($H133=$AS$2,$H135^0.5/$H136*(AC132*($H138+$H140*AC132))^(5/3)-AC139*($H138+2*(AC132^2+$H140^2*AC132^2)^0.5)^(2/3),$H135^0.5/$H136*($H141^2/8*(2*ACOS(1-AC132/($H141/2))-SIN(2*ACOS(1-AC132/($H141/2)))))^(5/3)-AC139*($H141/2*2*ACOS(1-AC132/($H141/2)))^(2/3))</f>
        <v>#DIV/0!</v>
      </c>
      <c r="AD140" s="43" t="e">
        <f t="shared" ref="AD140" si="2190">IF($H133=$AS$2,$H135^0.5/$H136*(AD132*($H138+$H140*AD132))^(5/3)-AD139*($H138+2*(AD132^2+$H140^2*AD132^2)^0.5)^(2/3),$H135^0.5/$H136*($H141^2/8*(2*ACOS(1-AD132/($H141/2))-SIN(2*ACOS(1-AD132/($H141/2)))))^(5/3)-AD139*($H141/2*2*ACOS(1-AD132/($H141/2)))^(2/3))</f>
        <v>#DIV/0!</v>
      </c>
      <c r="AE140" s="43" t="e">
        <f t="shared" ref="AE140" si="2191">IF($H133=$AS$2,$H135^0.5/$H136*(AE132*($H138+$H140*AE132))^(5/3)-AE139*($H138+2*(AE132^2+$H140^2*AE132^2)^0.5)^(2/3),$H135^0.5/$H136*($H141^2/8*(2*ACOS(1-AE132/($H141/2))-SIN(2*ACOS(1-AE132/($H141/2)))))^(5/3)-AE139*($H141/2*2*ACOS(1-AE132/($H141/2)))^(2/3))</f>
        <v>#DIV/0!</v>
      </c>
      <c r="AF140" s="43" t="e">
        <f t="shared" ref="AF140" si="2192">IF($H133=$AS$2,$H135^0.5/$H136*(AF132*($H138+$H140*AF132))^(5/3)-AF139*($H138+2*(AF132^2+$H140^2*AF132^2)^0.5)^(2/3),$H135^0.5/$H136*($H141^2/8*(2*ACOS(1-AF132/($H141/2))-SIN(2*ACOS(1-AF132/($H141/2)))))^(5/3)-AF139*($H141/2*2*ACOS(1-AF132/($H141/2)))^(2/3))</f>
        <v>#DIV/0!</v>
      </c>
      <c r="AG140" s="43" t="e">
        <f t="shared" ref="AG140" si="2193">IF($H133=$AS$2,$H135^0.5/$H136*(AG132*($H138+$H140*AG132))^(5/3)-AG139*($H138+2*(AG132^2+$H140^2*AG132^2)^0.5)^(2/3),$H135^0.5/$H136*($H141^2/8*(2*ACOS(1-AG132/($H141/2))-SIN(2*ACOS(1-AG132/($H141/2)))))^(5/3)-AG139*($H141/2*2*ACOS(1-AG132/($H141/2)))^(2/3))</f>
        <v>#DIV/0!</v>
      </c>
      <c r="AH140" s="43" t="e">
        <f t="shared" ref="AH140" si="2194">IF($H133=$AS$2,$H135^0.5/$H136*(AH132*($H138+$H140*AH132))^(5/3)-AH139*($H138+2*(AH132^2+$H140^2*AH132^2)^0.5)^(2/3),$H135^0.5/$H136*($H141^2/8*(2*ACOS(1-AH132/($H141/2))-SIN(2*ACOS(1-AH132/($H141/2)))))^(5/3)-AH139*($H141/2*2*ACOS(1-AH132/($H141/2)))^(2/3))</f>
        <v>#DIV/0!</v>
      </c>
      <c r="AI140" s="43" t="e">
        <f t="shared" ref="AI140" si="2195">IF($H133=$AS$2,$H135^0.5/$H136*(AI132*($H138+$H140*AI132))^(5/3)-AI139*($H138+2*(AI132^2+$H140^2*AI132^2)^0.5)^(2/3),$H135^0.5/$H136*($H141^2/8*(2*ACOS(1-AI132/($H141/2))-SIN(2*ACOS(1-AI132/($H141/2)))))^(5/3)-AI139*($H141/2*2*ACOS(1-AI132/($H141/2)))^(2/3))</f>
        <v>#DIV/0!</v>
      </c>
      <c r="AJ140" s="43" t="e">
        <f t="shared" ref="AJ140" si="2196">IF($H133=$AS$2,$H135^0.5/$H136*(AJ132*($H138+$H140*AJ132))^(5/3)-AJ139*($H138+2*(AJ132^2+$H140^2*AJ132^2)^0.5)^(2/3),$H135^0.5/$H136*($H141^2/8*(2*ACOS(1-AJ132/($H141/2))-SIN(2*ACOS(1-AJ132/($H141/2)))))^(5/3)-AJ139*($H141/2*2*ACOS(1-AJ132/($H141/2)))^(2/3))</f>
        <v>#DIV/0!</v>
      </c>
      <c r="AK140" s="43" t="e">
        <f t="shared" ref="AK140" si="2197">IF($H133=$AS$2,$H135^0.5/$H136*(AK132*($H138+$H140*AK132))^(5/3)-AK139*($H138+2*(AK132^2+$H140^2*AK132^2)^0.5)^(2/3),$H135^0.5/$H136*($H141^2/8*(2*ACOS(1-AK132/($H141/2))-SIN(2*ACOS(1-AK132/($H141/2)))))^(5/3)-AK139*($H141/2*2*ACOS(1-AK132/($H141/2)))^(2/3))</f>
        <v>#DIV/0!</v>
      </c>
      <c r="AL140" s="43" t="e">
        <f t="shared" ref="AL140" si="2198">IF($H133=$AS$2,$H135^0.5/$H136*(AL132*($H138+$H140*AL132))^(5/3)-AL139*($H138+2*(AL132^2+$H140^2*AL132^2)^0.5)^(2/3),$H135^0.5/$H136*($H141^2/8*(2*ACOS(1-AL132/($H141/2))-SIN(2*ACOS(1-AL132/($H141/2)))))^(5/3)-AL139*($H141/2*2*ACOS(1-AL132/($H141/2)))^(2/3))</f>
        <v>#DIV/0!</v>
      </c>
      <c r="AM140" s="43" t="e">
        <f t="shared" ref="AM140" si="2199">IF($H133=$AS$2,$H135^0.5/$H136*(AM132*($H138+$H140*AM132))^(5/3)-AM139*($H138+2*(AM132^2+$H140^2*AM132^2)^0.5)^(2/3),$H135^0.5/$H136*($H141^2/8*(2*ACOS(1-AM132/($H141/2))-SIN(2*ACOS(1-AM132/($H141/2)))))^(5/3)-AM139*($H141/2*2*ACOS(1-AM132/($H141/2)))^(2/3))</f>
        <v>#DIV/0!</v>
      </c>
      <c r="AN140" s="43" t="e">
        <f t="shared" ref="AN140" si="2200">IF($H133=$AS$2,$H135^0.5/$H136*(AN132*($H138+$H140*AN132))^(5/3)-AN139*($H138+2*(AN132^2+$H140^2*AN132^2)^0.5)^(2/3),$H135^0.5/$H136*($H141^2/8*(2*ACOS(1-AN132/($H141/2))-SIN(2*ACOS(1-AN132/($H141/2)))))^(5/3)-AN139*($H141/2*2*ACOS(1-AN132/($H141/2)))^(2/3))</f>
        <v>#DIV/0!</v>
      </c>
    </row>
    <row r="141" spans="1:45" ht="14.25" customHeight="1" x14ac:dyDescent="0.15">
      <c r="A141" s="51"/>
      <c r="B141" s="51"/>
      <c r="C141" s="15" t="s">
        <v>8</v>
      </c>
      <c r="D141" s="16">
        <f>SUM(D140,D136)</f>
        <v>0</v>
      </c>
      <c r="E141" s="13">
        <f>SUM(E140,E136)</f>
        <v>0</v>
      </c>
      <c r="F141" s="17">
        <f>IF(E141=0,0,ROUND(F136*E136/E141+F140*E140/E141,2))</f>
        <v>0</v>
      </c>
      <c r="G141" s="28" t="s">
        <v>22</v>
      </c>
      <c r="H141" s="33"/>
      <c r="I141" s="67"/>
      <c r="J141" s="60"/>
      <c r="K141" s="54"/>
      <c r="L141" s="67"/>
      <c r="M141" s="74"/>
      <c r="N141" s="58"/>
      <c r="O141" s="67"/>
      <c r="P141" s="60"/>
      <c r="Q141" s="54"/>
      <c r="R141" s="57"/>
      <c r="T141" s="46" t="s">
        <v>50</v>
      </c>
      <c r="U141" s="47" t="e">
        <f>IF($H133=$AS$2,5/3*$H135^0.5/$H136*(U132*($H138+$H140*U132))^(2/3)*($H138+2*$H140*U132)-2/3*U139*($H138+2*(U132^2+$H140^2*U132^2)^0.5)^(-1/3)*(U132^2+$H140^2*U132^2)^(-1/2)*2*U132*(1+$H140^2),5/3*$H135^0.5/$H136*($H141^2/8*(2*ACOS(1-U132/($H141/2))-SIN(2*ACOS(1-U132/($H141/2)))))^(2/3)*($H141^2/8*(1-COS(2*ACOS(1-U132/($H141/2)))))-2/3*U139*($H141/2*2*ACOS(1-U132/($H141/2)))^(-1/3)*$H141/2)</f>
        <v>#DIV/0!</v>
      </c>
      <c r="V141" s="47" t="e">
        <f t="shared" ref="V141" si="2201">IF($H133=$AS$2,5/3*$H135^0.5/$H136*(V132*($H138+$H140*V132))^(2/3)*($H138+2*$H140*V132)-2/3*V139*($H138+2*(V132^2+$H140^2*V132^2)^0.5)^(-1/3)*(V132^2+$H140^2*V132^2)^(-1/2)*2*V132*(1+$H140^2),5/3*$H135^0.5/$H136*($H141^2/8*(2*ACOS(1-V132/($H141/2))-SIN(2*ACOS(1-V132/($H141/2)))))^(2/3)*($H141^2/8*(1-COS(2*ACOS(1-V132/($H141/2)))))-2/3*V139*($H141/2*2*ACOS(1-V132/($H141/2)))^(-1/3)*$H141/2)</f>
        <v>#DIV/0!</v>
      </c>
      <c r="W141" s="47" t="e">
        <f t="shared" ref="W141" si="2202">IF($H133=$AS$2,5/3*$H135^0.5/$H136*(W132*($H138+$H140*W132))^(2/3)*($H138+2*$H140*W132)-2/3*W139*($H138+2*(W132^2+$H140^2*W132^2)^0.5)^(-1/3)*(W132^2+$H140^2*W132^2)^(-1/2)*2*W132*(1+$H140^2),5/3*$H135^0.5/$H136*($H141^2/8*(2*ACOS(1-W132/($H141/2))-SIN(2*ACOS(1-W132/($H141/2)))))^(2/3)*($H141^2/8*(1-COS(2*ACOS(1-W132/($H141/2)))))-2/3*W139*($H141/2*2*ACOS(1-W132/($H141/2)))^(-1/3)*$H141/2)</f>
        <v>#DIV/0!</v>
      </c>
      <c r="X141" s="47" t="e">
        <f t="shared" ref="X141" si="2203">IF($H133=$AS$2,5/3*$H135^0.5/$H136*(X132*($H138+$H140*X132))^(2/3)*($H138+2*$H140*X132)-2/3*X139*($H138+2*(X132^2+$H140^2*X132^2)^0.5)^(-1/3)*(X132^2+$H140^2*X132^2)^(-1/2)*2*X132*(1+$H140^2),5/3*$H135^0.5/$H136*($H141^2/8*(2*ACOS(1-X132/($H141/2))-SIN(2*ACOS(1-X132/($H141/2)))))^(2/3)*($H141^2/8*(1-COS(2*ACOS(1-X132/($H141/2)))))-2/3*X139*($H141/2*2*ACOS(1-X132/($H141/2)))^(-1/3)*$H141/2)</f>
        <v>#DIV/0!</v>
      </c>
      <c r="Y141" s="47" t="e">
        <f t="shared" ref="Y141" si="2204">IF($H133=$AS$2,5/3*$H135^0.5/$H136*(Y132*($H138+$H140*Y132))^(2/3)*($H138+2*$H140*Y132)-2/3*Y139*($H138+2*(Y132^2+$H140^2*Y132^2)^0.5)^(-1/3)*(Y132^2+$H140^2*Y132^2)^(-1/2)*2*Y132*(1+$H140^2),5/3*$H135^0.5/$H136*($H141^2/8*(2*ACOS(1-Y132/($H141/2))-SIN(2*ACOS(1-Y132/($H141/2)))))^(2/3)*($H141^2/8*(1-COS(2*ACOS(1-Y132/($H141/2)))))-2/3*Y139*($H141/2*2*ACOS(1-Y132/($H141/2)))^(-1/3)*$H141/2)</f>
        <v>#DIV/0!</v>
      </c>
      <c r="Z141" s="47" t="e">
        <f t="shared" ref="Z141" si="2205">IF($H133=$AS$2,5/3*$H135^0.5/$H136*(Z132*($H138+$H140*Z132))^(2/3)*($H138+2*$H140*Z132)-2/3*Z139*($H138+2*(Z132^2+$H140^2*Z132^2)^0.5)^(-1/3)*(Z132^2+$H140^2*Z132^2)^(-1/2)*2*Z132*(1+$H140^2),5/3*$H135^0.5/$H136*($H141^2/8*(2*ACOS(1-Z132/($H141/2))-SIN(2*ACOS(1-Z132/($H141/2)))))^(2/3)*($H141^2/8*(1-COS(2*ACOS(1-Z132/($H141/2)))))-2/3*Z139*($H141/2*2*ACOS(1-Z132/($H141/2)))^(-1/3)*$H141/2)</f>
        <v>#DIV/0!</v>
      </c>
      <c r="AA141" s="47" t="e">
        <f t="shared" ref="AA141" si="2206">IF($H133=$AS$2,5/3*$H135^0.5/$H136*(AA132*($H138+$H140*AA132))^(2/3)*($H138+2*$H140*AA132)-2/3*AA139*($H138+2*(AA132^2+$H140^2*AA132^2)^0.5)^(-1/3)*(AA132^2+$H140^2*AA132^2)^(-1/2)*2*AA132*(1+$H140^2),5/3*$H135^0.5/$H136*($H141^2/8*(2*ACOS(1-AA132/($H141/2))-SIN(2*ACOS(1-AA132/($H141/2)))))^(2/3)*($H141^2/8*(1-COS(2*ACOS(1-AA132/($H141/2)))))-2/3*AA139*($H141/2*2*ACOS(1-AA132/($H141/2)))^(-1/3)*$H141/2)</f>
        <v>#DIV/0!</v>
      </c>
      <c r="AB141" s="47" t="e">
        <f t="shared" ref="AB141" si="2207">IF($H133=$AS$2,5/3*$H135^0.5/$H136*(AB132*($H138+$H140*AB132))^(2/3)*($H138+2*$H140*AB132)-2/3*AB139*($H138+2*(AB132^2+$H140^2*AB132^2)^0.5)^(-1/3)*(AB132^2+$H140^2*AB132^2)^(-1/2)*2*AB132*(1+$H140^2),5/3*$H135^0.5/$H136*($H141^2/8*(2*ACOS(1-AB132/($H141/2))-SIN(2*ACOS(1-AB132/($H141/2)))))^(2/3)*($H141^2/8*(1-COS(2*ACOS(1-AB132/($H141/2)))))-2/3*AB139*($H141/2*2*ACOS(1-AB132/($H141/2)))^(-1/3)*$H141/2)</f>
        <v>#DIV/0!</v>
      </c>
      <c r="AC141" s="47" t="e">
        <f t="shared" ref="AC141" si="2208">IF($H133=$AS$2,5/3*$H135^0.5/$H136*(AC132*($H138+$H140*AC132))^(2/3)*($H138+2*$H140*AC132)-2/3*AC139*($H138+2*(AC132^2+$H140^2*AC132^2)^0.5)^(-1/3)*(AC132^2+$H140^2*AC132^2)^(-1/2)*2*AC132*(1+$H140^2),5/3*$H135^0.5/$H136*($H141^2/8*(2*ACOS(1-AC132/($H141/2))-SIN(2*ACOS(1-AC132/($H141/2)))))^(2/3)*($H141^2/8*(1-COS(2*ACOS(1-AC132/($H141/2)))))-2/3*AC139*($H141/2*2*ACOS(1-AC132/($H141/2)))^(-1/3)*$H141/2)</f>
        <v>#DIV/0!</v>
      </c>
      <c r="AD141" s="47" t="e">
        <f t="shared" ref="AD141" si="2209">IF($H133=$AS$2,5/3*$H135^0.5/$H136*(AD132*($H138+$H140*AD132))^(2/3)*($H138+2*$H140*AD132)-2/3*AD139*($H138+2*(AD132^2+$H140^2*AD132^2)^0.5)^(-1/3)*(AD132^2+$H140^2*AD132^2)^(-1/2)*2*AD132*(1+$H140^2),5/3*$H135^0.5/$H136*($H141^2/8*(2*ACOS(1-AD132/($H141/2))-SIN(2*ACOS(1-AD132/($H141/2)))))^(2/3)*($H141^2/8*(1-COS(2*ACOS(1-AD132/($H141/2)))))-2/3*AD139*($H141/2*2*ACOS(1-AD132/($H141/2)))^(-1/3)*$H141/2)</f>
        <v>#DIV/0!</v>
      </c>
      <c r="AE141" s="47" t="e">
        <f t="shared" ref="AE141" si="2210">IF($H133=$AS$2,5/3*$H135^0.5/$H136*(AE132*($H138+$H140*AE132))^(2/3)*($H138+2*$H140*AE132)-2/3*AE139*($H138+2*(AE132^2+$H140^2*AE132^2)^0.5)^(-1/3)*(AE132^2+$H140^2*AE132^2)^(-1/2)*2*AE132*(1+$H140^2),5/3*$H135^0.5/$H136*($H141^2/8*(2*ACOS(1-AE132/($H141/2))-SIN(2*ACOS(1-AE132/($H141/2)))))^(2/3)*($H141^2/8*(1-COS(2*ACOS(1-AE132/($H141/2)))))-2/3*AE139*($H141/2*2*ACOS(1-AE132/($H141/2)))^(-1/3)*$H141/2)</f>
        <v>#DIV/0!</v>
      </c>
      <c r="AF141" s="47" t="e">
        <f t="shared" ref="AF141" si="2211">IF($H133=$AS$2,5/3*$H135^0.5/$H136*(AF132*($H138+$H140*AF132))^(2/3)*($H138+2*$H140*AF132)-2/3*AF139*($H138+2*(AF132^2+$H140^2*AF132^2)^0.5)^(-1/3)*(AF132^2+$H140^2*AF132^2)^(-1/2)*2*AF132*(1+$H140^2),5/3*$H135^0.5/$H136*($H141^2/8*(2*ACOS(1-AF132/($H141/2))-SIN(2*ACOS(1-AF132/($H141/2)))))^(2/3)*($H141^2/8*(1-COS(2*ACOS(1-AF132/($H141/2)))))-2/3*AF139*($H141/2*2*ACOS(1-AF132/($H141/2)))^(-1/3)*$H141/2)</f>
        <v>#DIV/0!</v>
      </c>
      <c r="AG141" s="47" t="e">
        <f t="shared" ref="AG141" si="2212">IF($H133=$AS$2,5/3*$H135^0.5/$H136*(AG132*($H138+$H140*AG132))^(2/3)*($H138+2*$H140*AG132)-2/3*AG139*($H138+2*(AG132^2+$H140^2*AG132^2)^0.5)^(-1/3)*(AG132^2+$H140^2*AG132^2)^(-1/2)*2*AG132*(1+$H140^2),5/3*$H135^0.5/$H136*($H141^2/8*(2*ACOS(1-AG132/($H141/2))-SIN(2*ACOS(1-AG132/($H141/2)))))^(2/3)*($H141^2/8*(1-COS(2*ACOS(1-AG132/($H141/2)))))-2/3*AG139*($H141/2*2*ACOS(1-AG132/($H141/2)))^(-1/3)*$H141/2)</f>
        <v>#DIV/0!</v>
      </c>
      <c r="AH141" s="47" t="e">
        <f t="shared" ref="AH141" si="2213">IF($H133=$AS$2,5/3*$H135^0.5/$H136*(AH132*($H138+$H140*AH132))^(2/3)*($H138+2*$H140*AH132)-2/3*AH139*($H138+2*(AH132^2+$H140^2*AH132^2)^0.5)^(-1/3)*(AH132^2+$H140^2*AH132^2)^(-1/2)*2*AH132*(1+$H140^2),5/3*$H135^0.5/$H136*($H141^2/8*(2*ACOS(1-AH132/($H141/2))-SIN(2*ACOS(1-AH132/($H141/2)))))^(2/3)*($H141^2/8*(1-COS(2*ACOS(1-AH132/($H141/2)))))-2/3*AH139*($H141/2*2*ACOS(1-AH132/($H141/2)))^(-1/3)*$H141/2)</f>
        <v>#DIV/0!</v>
      </c>
      <c r="AI141" s="47" t="e">
        <f t="shared" ref="AI141" si="2214">IF($H133=$AS$2,5/3*$H135^0.5/$H136*(AI132*($H138+$H140*AI132))^(2/3)*($H138+2*$H140*AI132)-2/3*AI139*($H138+2*(AI132^2+$H140^2*AI132^2)^0.5)^(-1/3)*(AI132^2+$H140^2*AI132^2)^(-1/2)*2*AI132*(1+$H140^2),5/3*$H135^0.5/$H136*($H141^2/8*(2*ACOS(1-AI132/($H141/2))-SIN(2*ACOS(1-AI132/($H141/2)))))^(2/3)*($H141^2/8*(1-COS(2*ACOS(1-AI132/($H141/2)))))-2/3*AI139*($H141/2*2*ACOS(1-AI132/($H141/2)))^(-1/3)*$H141/2)</f>
        <v>#DIV/0!</v>
      </c>
      <c r="AJ141" s="47" t="e">
        <f t="shared" ref="AJ141" si="2215">IF($H133=$AS$2,5/3*$H135^0.5/$H136*(AJ132*($H138+$H140*AJ132))^(2/3)*($H138+2*$H140*AJ132)-2/3*AJ139*($H138+2*(AJ132^2+$H140^2*AJ132^2)^0.5)^(-1/3)*(AJ132^2+$H140^2*AJ132^2)^(-1/2)*2*AJ132*(1+$H140^2),5/3*$H135^0.5/$H136*($H141^2/8*(2*ACOS(1-AJ132/($H141/2))-SIN(2*ACOS(1-AJ132/($H141/2)))))^(2/3)*($H141^2/8*(1-COS(2*ACOS(1-AJ132/($H141/2)))))-2/3*AJ139*($H141/2*2*ACOS(1-AJ132/($H141/2)))^(-1/3)*$H141/2)</f>
        <v>#DIV/0!</v>
      </c>
      <c r="AK141" s="47" t="e">
        <f t="shared" ref="AK141" si="2216">IF($H133=$AS$2,5/3*$H135^0.5/$H136*(AK132*($H138+$H140*AK132))^(2/3)*($H138+2*$H140*AK132)-2/3*AK139*($H138+2*(AK132^2+$H140^2*AK132^2)^0.5)^(-1/3)*(AK132^2+$H140^2*AK132^2)^(-1/2)*2*AK132*(1+$H140^2),5/3*$H135^0.5/$H136*($H141^2/8*(2*ACOS(1-AK132/($H141/2))-SIN(2*ACOS(1-AK132/($H141/2)))))^(2/3)*($H141^2/8*(1-COS(2*ACOS(1-AK132/($H141/2)))))-2/3*AK139*($H141/2*2*ACOS(1-AK132/($H141/2)))^(-1/3)*$H141/2)</f>
        <v>#DIV/0!</v>
      </c>
      <c r="AL141" s="47" t="e">
        <f t="shared" ref="AL141" si="2217">IF($H133=$AS$2,5/3*$H135^0.5/$H136*(AL132*($H138+$H140*AL132))^(2/3)*($H138+2*$H140*AL132)-2/3*AL139*($H138+2*(AL132^2+$H140^2*AL132^2)^0.5)^(-1/3)*(AL132^2+$H140^2*AL132^2)^(-1/2)*2*AL132*(1+$H140^2),5/3*$H135^0.5/$H136*($H141^2/8*(2*ACOS(1-AL132/($H141/2))-SIN(2*ACOS(1-AL132/($H141/2)))))^(2/3)*($H141^2/8*(1-COS(2*ACOS(1-AL132/($H141/2)))))-2/3*AL139*($H141/2*2*ACOS(1-AL132/($H141/2)))^(-1/3)*$H141/2)</f>
        <v>#DIV/0!</v>
      </c>
      <c r="AM141" s="47" t="e">
        <f t="shared" ref="AM141" si="2218">IF($H133=$AS$2,5/3*$H135^0.5/$H136*(AM132*($H138+$H140*AM132))^(2/3)*($H138+2*$H140*AM132)-2/3*AM139*($H138+2*(AM132^2+$H140^2*AM132^2)^0.5)^(-1/3)*(AM132^2+$H140^2*AM132^2)^(-1/2)*2*AM132*(1+$H140^2),5/3*$H135^0.5/$H136*($H141^2/8*(2*ACOS(1-AM132/($H141/2))-SIN(2*ACOS(1-AM132/($H141/2)))))^(2/3)*($H141^2/8*(1-COS(2*ACOS(1-AM132/($H141/2)))))-2/3*AM139*($H141/2*2*ACOS(1-AM132/($H141/2)))^(-1/3)*$H141/2)</f>
        <v>#DIV/0!</v>
      </c>
      <c r="AN141" s="47" t="e">
        <f t="shared" ref="AN141" si="2219">IF($H133=$AS$2,5/3*$H135^0.5/$H136*(AN132*($H138+$H140*AN132))^(2/3)*($H138+2*$H140*AN132)-2/3*AN139*($H138+2*(AN132^2+$H140^2*AN132^2)^0.5)^(-1/3)*(AN132^2+$H140^2*AN132^2)^(-1/2)*2*AN132*(1+$H140^2),5/3*$H135^0.5/$H136*($H141^2/8*(2*ACOS(1-AN132/($H141/2))-SIN(2*ACOS(1-AN132/($H141/2)))))^(2/3)*($H141^2/8*(1-COS(2*ACOS(1-AN132/($H141/2)))))-2/3*AN139*($H141/2*2*ACOS(1-AN132/($H141/2)))^(-1/3)*$H141/2)</f>
        <v>#DIV/0!</v>
      </c>
    </row>
    <row r="142" spans="1:45" ht="14.25" customHeight="1" x14ac:dyDescent="0.15">
      <c r="A142" s="49"/>
      <c r="B142" s="49"/>
      <c r="C142" s="5"/>
      <c r="D142" s="7"/>
      <c r="E142" s="11">
        <f>ROUND(D142/10000,3)</f>
        <v>0</v>
      </c>
      <c r="F142" s="3"/>
      <c r="G142" s="25" t="s">
        <v>1</v>
      </c>
      <c r="H142" s="29"/>
      <c r="I142" s="61" t="s">
        <v>23</v>
      </c>
      <c r="J142" s="73">
        <f>IF($H143=AS$2,ROUND(H149*0.8,4),ROUND(H151*0.8,4))</f>
        <v>0</v>
      </c>
      <c r="K142" s="52" t="e">
        <f>ROUND(J146*J150,4)</f>
        <v>#DIV/0!</v>
      </c>
      <c r="L142" s="61" t="s">
        <v>31</v>
      </c>
      <c r="M142" s="63" t="e">
        <f>IF(U147=U149,U142,IF(V147=V149,V142,IF(W147=W149,W142,IF(X147=X149,X142,IF(Y147=Y149,Y142,IF(Z147=Z149,Z142,IF(AA147=AA149,AA142,IF(AB147=AB149,AB142,IF(AC147=AC149,AC142,IF(AD147=AD149,AD142,IF(AE147=AE149,AE142,IF(AF147=AF149,AF142,IF(AG147=AG149,AG142,IF(AH147=AH149,AH142,IF(AI147=AI149,AI142,IF(AJ147=AJ149,AJ142,IF(AK147=AK149,AK142,IF(AL147=AL149,AL142,IF(AM147=AM149,AM142,IF(AN147=AN149,AN142,AN142))))))))))))))))))))</f>
        <v>#DIV/0!</v>
      </c>
      <c r="N142" s="58" t="e">
        <f>ROUND(M146*M150,4)</f>
        <v>#DIV/0!</v>
      </c>
      <c r="O142" s="61" t="s">
        <v>99</v>
      </c>
      <c r="P142" s="63" t="e">
        <f>M150</f>
        <v>#DIV/0!</v>
      </c>
      <c r="Q142" s="52" t="e">
        <f>ROUND($F151*$P150*$E151/360,4)</f>
        <v>#DIV/0!</v>
      </c>
      <c r="R142" s="55" t="e">
        <f>IF(AND(K142&gt;Q142,N142=Q142),"ＯＫ","ＮＧ")</f>
        <v>#DIV/0!</v>
      </c>
      <c r="T142" s="40" t="s">
        <v>41</v>
      </c>
      <c r="U142" s="41">
        <f>J142</f>
        <v>0</v>
      </c>
      <c r="V142" s="41" t="e">
        <f>IF($H143=$AS$2,ROUND(U142-U150/U151,5),ROUND($H151/2-$H151/2*COS((2*ACOS(1-U142/($H151/2))-U150/U151)/2),5))</f>
        <v>#DIV/0!</v>
      </c>
      <c r="W142" s="41" t="e">
        <f t="shared" ref="W142" si="2220">IF($H143=$AS$2,ROUND(V142-V150/V151,5),ROUND($H151/2-$H151/2*COS((2*ACOS(1-V142/($H151/2))-V150/V151)/2),5))</f>
        <v>#DIV/0!</v>
      </c>
      <c r="X142" s="41" t="e">
        <f t="shared" ref="X142" si="2221">IF($H143=$AS$2,ROUND(W142-W150/W151,5),ROUND($H151/2-$H151/2*COS((2*ACOS(1-W142/($H151/2))-W150/W151)/2),5))</f>
        <v>#DIV/0!</v>
      </c>
      <c r="Y142" s="41" t="e">
        <f t="shared" ref="Y142" si="2222">IF($H143=$AS$2,ROUND(X142-X150/X151,5),ROUND($H151/2-$H151/2*COS((2*ACOS(1-X142/($H151/2))-X150/X151)/2),5))</f>
        <v>#DIV/0!</v>
      </c>
      <c r="Z142" s="41" t="e">
        <f t="shared" ref="Z142" si="2223">IF($H143=$AS$2,ROUND(Y142-Y150/Y151,5),ROUND($H151/2-$H151/2*COS((2*ACOS(1-Y142/($H151/2))-Y150/Y151)/2),5))</f>
        <v>#DIV/0!</v>
      </c>
      <c r="AA142" s="41" t="e">
        <f t="shared" ref="AA142" si="2224">IF($H143=$AS$2,ROUND(Z142-Z150/Z151,5),ROUND($H151/2-$H151/2*COS((2*ACOS(1-Z142/($H151/2))-Z150/Z151)/2),5))</f>
        <v>#DIV/0!</v>
      </c>
      <c r="AB142" s="41" t="e">
        <f t="shared" ref="AB142" si="2225">IF($H143=$AS$2,ROUND(AA142-AA150/AA151,5),ROUND($H151/2-$H151/2*COS((2*ACOS(1-AA142/($H151/2))-AA150/AA151)/2),5))</f>
        <v>#DIV/0!</v>
      </c>
      <c r="AC142" s="41" t="e">
        <f t="shared" ref="AC142" si="2226">IF($H143=$AS$2,ROUND(AB142-AB150/AB151,5),ROUND($H151/2-$H151/2*COS((2*ACOS(1-AB142/($H151/2))-AB150/AB151)/2),5))</f>
        <v>#DIV/0!</v>
      </c>
      <c r="AD142" s="41" t="e">
        <f t="shared" ref="AD142" si="2227">IF($H143=$AS$2,ROUND(AC142-AC150/AC151,5),ROUND($H151/2-$H151/2*COS((2*ACOS(1-AC142/($H151/2))-AC150/AC151)/2),5))</f>
        <v>#DIV/0!</v>
      </c>
      <c r="AE142" s="41" t="e">
        <f t="shared" ref="AE142" si="2228">IF($H143=$AS$2,ROUND(AD142-AD150/AD151,5),ROUND($H151/2-$H151/2*COS((2*ACOS(1-AD142/($H151/2))-AD150/AD151)/2),5))</f>
        <v>#DIV/0!</v>
      </c>
      <c r="AF142" s="41" t="e">
        <f t="shared" ref="AF142" si="2229">IF($H143=$AS$2,ROUND(AE142-AE150/AE151,5),ROUND($H151/2-$H151/2*COS((2*ACOS(1-AE142/($H151/2))-AE150/AE151)/2),5))</f>
        <v>#DIV/0!</v>
      </c>
      <c r="AG142" s="41" t="e">
        <f t="shared" ref="AG142" si="2230">IF($H143=$AS$2,ROUND(AF142-AF150/AF151,5),ROUND($H151/2-$H151/2*COS((2*ACOS(1-AF142/($H151/2))-AF150/AF151)/2),5))</f>
        <v>#DIV/0!</v>
      </c>
      <c r="AH142" s="41" t="e">
        <f t="shared" ref="AH142" si="2231">IF($H143=$AS$2,ROUND(AG142-AG150/AG151,5),ROUND($H151/2-$H151/2*COS((2*ACOS(1-AG142/($H151/2))-AG150/AG151)/2),5))</f>
        <v>#DIV/0!</v>
      </c>
      <c r="AI142" s="41" t="e">
        <f t="shared" ref="AI142" si="2232">IF($H143=$AS$2,ROUND(AH142-AH150/AH151,5),ROUND($H151/2-$H151/2*COS((2*ACOS(1-AH142/($H151/2))-AH150/AH151)/2),5))</f>
        <v>#DIV/0!</v>
      </c>
      <c r="AJ142" s="41" t="e">
        <f t="shared" ref="AJ142" si="2233">IF($H143=$AS$2,ROUND(AI142-AI150/AI151,5),ROUND($H151/2-$H151/2*COS((2*ACOS(1-AI142/($H151/2))-AI150/AI151)/2),5))</f>
        <v>#DIV/0!</v>
      </c>
      <c r="AK142" s="41" t="e">
        <f t="shared" ref="AK142" si="2234">IF($H143=$AS$2,ROUND(AJ142-AJ150/AJ151,5),ROUND($H151/2-$H151/2*COS((2*ACOS(1-AJ142/($H151/2))-AJ150/AJ151)/2),5))</f>
        <v>#DIV/0!</v>
      </c>
      <c r="AL142" s="41" t="e">
        <f t="shared" ref="AL142" si="2235">IF($H143=$AS$2,ROUND(AK142-AK150/AK151,5),ROUND($H151/2-$H151/2*COS((2*ACOS(1-AK142/($H151/2))-AK150/AK151)/2),5))</f>
        <v>#DIV/0!</v>
      </c>
      <c r="AM142" s="41" t="e">
        <f t="shared" ref="AM142" si="2236">IF($H143=$AS$2,ROUND(AL142-AL150/AL151,5),ROUND($H151/2-$H151/2*COS((2*ACOS(1-AL142/($H151/2))-AL150/AL151)/2),5))</f>
        <v>#DIV/0!</v>
      </c>
      <c r="AN142" s="41" t="e">
        <f t="shared" ref="AN142" si="2237">IF($H143=$AS$2,ROUND(AM142-AM150/AM151,5),ROUND($H151/2-$H151/2*COS((2*ACOS(1-AM142/($H151/2))-AM150/AM151)/2),5))</f>
        <v>#DIV/0!</v>
      </c>
      <c r="AS142" t="s">
        <v>11</v>
      </c>
    </row>
    <row r="143" spans="1:45" ht="14.25" customHeight="1" x14ac:dyDescent="0.15">
      <c r="A143" s="50"/>
      <c r="B143" s="50"/>
      <c r="C143" s="6"/>
      <c r="D143" s="8"/>
      <c r="E143" s="12">
        <f>ROUND(D143/10000,3)</f>
        <v>0</v>
      </c>
      <c r="F143" s="4"/>
      <c r="G143" s="26" t="s">
        <v>17</v>
      </c>
      <c r="H143" s="30"/>
      <c r="I143" s="62"/>
      <c r="J143" s="59"/>
      <c r="K143" s="53"/>
      <c r="L143" s="62"/>
      <c r="M143" s="64"/>
      <c r="N143" s="58"/>
      <c r="O143" s="62"/>
      <c r="P143" s="64"/>
      <c r="Q143" s="53"/>
      <c r="R143" s="56"/>
      <c r="T143" s="42" t="s">
        <v>42</v>
      </c>
      <c r="U143" s="43" t="e">
        <f>IF($H143=$AS$2,ROUND($H148+2*(U142^2+$H150^2*U142^2)^0.5,5),ROUND($H151/2*2*ACOS(1-U142/($H151/2)),5))</f>
        <v>#DIV/0!</v>
      </c>
      <c r="V143" s="43" t="e">
        <f t="shared" ref="V143" si="2238">IF($H143=$AS$2,ROUND($H148+2*(V142^2+$H150^2*V142^2)^0.5,5),ROUND($H151/2*2*ACOS(1-V142/($H151/2)),5))</f>
        <v>#DIV/0!</v>
      </c>
      <c r="W143" s="43" t="e">
        <f t="shared" ref="W143" si="2239">IF($H143=$AS$2,ROUND($H148+2*(W142^2+$H150^2*W142^2)^0.5,5),ROUND($H151/2*2*ACOS(1-W142/($H151/2)),5))</f>
        <v>#DIV/0!</v>
      </c>
      <c r="X143" s="43" t="e">
        <f t="shared" ref="X143" si="2240">IF($H143=$AS$2,ROUND($H148+2*(X142^2+$H150^2*X142^2)^0.5,5),ROUND($H151/2*2*ACOS(1-X142/($H151/2)),5))</f>
        <v>#DIV/0!</v>
      </c>
      <c r="Y143" s="43" t="e">
        <f t="shared" ref="Y143" si="2241">IF($H143=$AS$2,ROUND($H148+2*(Y142^2+$H150^2*Y142^2)^0.5,5),ROUND($H151/2*2*ACOS(1-Y142/($H151/2)),5))</f>
        <v>#DIV/0!</v>
      </c>
      <c r="Z143" s="43" t="e">
        <f t="shared" ref="Z143" si="2242">IF($H143=$AS$2,ROUND($H148+2*(Z142^2+$H150^2*Z142^2)^0.5,5),ROUND($H151/2*2*ACOS(1-Z142/($H151/2)),5))</f>
        <v>#DIV/0!</v>
      </c>
      <c r="AA143" s="43" t="e">
        <f t="shared" ref="AA143" si="2243">IF($H143=$AS$2,ROUND($H148+2*(AA142^2+$H150^2*AA142^2)^0.5,5),ROUND($H151/2*2*ACOS(1-AA142/($H151/2)),5))</f>
        <v>#DIV/0!</v>
      </c>
      <c r="AB143" s="43" t="e">
        <f t="shared" ref="AB143" si="2244">IF($H143=$AS$2,ROUND($H148+2*(AB142^2+$H150^2*AB142^2)^0.5,5),ROUND($H151/2*2*ACOS(1-AB142/($H151/2)),5))</f>
        <v>#DIV/0!</v>
      </c>
      <c r="AC143" s="43" t="e">
        <f t="shared" ref="AC143" si="2245">IF($H143=$AS$2,ROUND($H148+2*(AC142^2+$H150^2*AC142^2)^0.5,5),ROUND($H151/2*2*ACOS(1-AC142/($H151/2)),5))</f>
        <v>#DIV/0!</v>
      </c>
      <c r="AD143" s="43" t="e">
        <f t="shared" ref="AD143" si="2246">IF($H143=$AS$2,ROUND($H148+2*(AD142^2+$H150^2*AD142^2)^0.5,5),ROUND($H151/2*2*ACOS(1-AD142/($H151/2)),5))</f>
        <v>#DIV/0!</v>
      </c>
      <c r="AE143" s="43" t="e">
        <f t="shared" ref="AE143" si="2247">IF($H143=$AS$2,ROUND($H148+2*(AE142^2+$H150^2*AE142^2)^0.5,5),ROUND($H151/2*2*ACOS(1-AE142/($H151/2)),5))</f>
        <v>#DIV/0!</v>
      </c>
      <c r="AF143" s="43" t="e">
        <f t="shared" ref="AF143" si="2248">IF($H143=$AS$2,ROUND($H148+2*(AF142^2+$H150^2*AF142^2)^0.5,5),ROUND($H151/2*2*ACOS(1-AF142/($H151/2)),5))</f>
        <v>#DIV/0!</v>
      </c>
      <c r="AG143" s="43" t="e">
        <f t="shared" ref="AG143" si="2249">IF($H143=$AS$2,ROUND($H148+2*(AG142^2+$H150^2*AG142^2)^0.5,5),ROUND($H151/2*2*ACOS(1-AG142/($H151/2)),5))</f>
        <v>#DIV/0!</v>
      </c>
      <c r="AH143" s="43" t="e">
        <f t="shared" ref="AH143" si="2250">IF($H143=$AS$2,ROUND($H148+2*(AH142^2+$H150^2*AH142^2)^0.5,5),ROUND($H151/2*2*ACOS(1-AH142/($H151/2)),5))</f>
        <v>#DIV/0!</v>
      </c>
      <c r="AI143" s="43" t="e">
        <f t="shared" ref="AI143" si="2251">IF($H143=$AS$2,ROUND($H148+2*(AI142^2+$H150^2*AI142^2)^0.5,5),ROUND($H151/2*2*ACOS(1-AI142/($H151/2)),5))</f>
        <v>#DIV/0!</v>
      </c>
      <c r="AJ143" s="43" t="e">
        <f t="shared" ref="AJ143" si="2252">IF($H143=$AS$2,ROUND($H148+2*(AJ142^2+$H150^2*AJ142^2)^0.5,5),ROUND($H151/2*2*ACOS(1-AJ142/($H151/2)),5))</f>
        <v>#DIV/0!</v>
      </c>
      <c r="AK143" s="43" t="e">
        <f t="shared" ref="AK143" si="2253">IF($H143=$AS$2,ROUND($H148+2*(AK142^2+$H150^2*AK142^2)^0.5,5),ROUND($H151/2*2*ACOS(1-AK142/($H151/2)),5))</f>
        <v>#DIV/0!</v>
      </c>
      <c r="AL143" s="43" t="e">
        <f t="shared" ref="AL143" si="2254">IF($H143=$AS$2,ROUND($H148+2*(AL142^2+$H150^2*AL142^2)^0.5,5),ROUND($H151/2*2*ACOS(1-AL142/($H151/2)),5))</f>
        <v>#DIV/0!</v>
      </c>
      <c r="AM143" s="43" t="e">
        <f t="shared" ref="AM143" si="2255">IF($H143=$AS$2,ROUND($H148+2*(AM142^2+$H150^2*AM142^2)^0.5,5),ROUND($H151/2*2*ACOS(1-AM142/($H151/2)),5))</f>
        <v>#DIV/0!</v>
      </c>
      <c r="AN143" s="43" t="e">
        <f t="shared" ref="AN143" si="2256">IF($H143=$AS$2,ROUND($H148+2*(AN142^2+$H150^2*AN142^2)^0.5,5),ROUND($H151/2*2*ACOS(1-AN142/($H151/2)),5))</f>
        <v>#DIV/0!</v>
      </c>
      <c r="AS143" t="s">
        <v>12</v>
      </c>
    </row>
    <row r="144" spans="1:45" ht="14.25" customHeight="1" x14ac:dyDescent="0.15">
      <c r="A144" s="50"/>
      <c r="B144" s="50"/>
      <c r="C144" s="6"/>
      <c r="D144" s="8"/>
      <c r="E144" s="12">
        <f>ROUND(D144/10000,3)</f>
        <v>0</v>
      </c>
      <c r="F144" s="4"/>
      <c r="G144" s="26" t="s">
        <v>18</v>
      </c>
      <c r="H144" s="31"/>
      <c r="I144" s="62" t="s">
        <v>24</v>
      </c>
      <c r="J144" s="59" t="e">
        <f>IF($H143=$AS$2,ROUND($H148+2*(J142^2+$H150^2*J142^2)^0.5,4),ROUND($H151/2*(2*ACOS(1-J142/($H151/2))),4))</f>
        <v>#DIV/0!</v>
      </c>
      <c r="K144" s="53"/>
      <c r="L144" s="62" t="s">
        <v>34</v>
      </c>
      <c r="M144" s="65" t="e">
        <f>IF($H143=$AS$2,ROUND($H148+2*(M142^2+$H150^2*M142^2)^0.5,5),ROUND($H151/2*(2*ACOS(1-M142/($H151/2))),5))</f>
        <v>#DIV/0!</v>
      </c>
      <c r="N144" s="58"/>
      <c r="O144" s="68" t="s">
        <v>27</v>
      </c>
      <c r="P144" s="70"/>
      <c r="Q144" s="53"/>
      <c r="R144" s="56"/>
      <c r="T144" s="42" t="s">
        <v>43</v>
      </c>
      <c r="U144" s="43" t="e">
        <f>IF($H143=$AS$2,ROUND(U142*($H148+$H150*U142),5),ROUND($H151^2/8*(2*ACOS(1-U142/($H151/2))-SIN(2*ACOS(1-U142/($H151/2)))),5))</f>
        <v>#DIV/0!</v>
      </c>
      <c r="V144" s="43" t="e">
        <f t="shared" ref="V144" si="2257">IF($H143=$AS$2,ROUND(V142*($H148+$H150*V142),5),ROUND($H151^2/8*(2*ACOS(1-V142/($H151/2))-SIN(2*ACOS(1-V142/($H151/2)))),5))</f>
        <v>#DIV/0!</v>
      </c>
      <c r="W144" s="43" t="e">
        <f t="shared" ref="W144" si="2258">IF($H143=$AS$2,ROUND(W142*($H148+$H150*W142),5),ROUND($H151^2/8*(2*ACOS(1-W142/($H151/2))-SIN(2*ACOS(1-W142/($H151/2)))),5))</f>
        <v>#DIV/0!</v>
      </c>
      <c r="X144" s="43" t="e">
        <f t="shared" ref="X144" si="2259">IF($H143=$AS$2,ROUND(X142*($H148+$H150*X142),5),ROUND($H151^2/8*(2*ACOS(1-X142/($H151/2))-SIN(2*ACOS(1-X142/($H151/2)))),5))</f>
        <v>#DIV/0!</v>
      </c>
      <c r="Y144" s="43" t="e">
        <f t="shared" ref="Y144" si="2260">IF($H143=$AS$2,ROUND(Y142*($H148+$H150*Y142),5),ROUND($H151^2/8*(2*ACOS(1-Y142/($H151/2))-SIN(2*ACOS(1-Y142/($H151/2)))),5))</f>
        <v>#DIV/0!</v>
      </c>
      <c r="Z144" s="43" t="e">
        <f t="shared" ref="Z144" si="2261">IF($H143=$AS$2,ROUND(Z142*($H148+$H150*Z142),5),ROUND($H151^2/8*(2*ACOS(1-Z142/($H151/2))-SIN(2*ACOS(1-Z142/($H151/2)))),5))</f>
        <v>#DIV/0!</v>
      </c>
      <c r="AA144" s="43" t="e">
        <f t="shared" ref="AA144" si="2262">IF($H143=$AS$2,ROUND(AA142*($H148+$H150*AA142),5),ROUND($H151^2/8*(2*ACOS(1-AA142/($H151/2))-SIN(2*ACOS(1-AA142/($H151/2)))),5))</f>
        <v>#DIV/0!</v>
      </c>
      <c r="AB144" s="43" t="e">
        <f t="shared" ref="AB144" si="2263">IF($H143=$AS$2,ROUND(AB142*($H148+$H150*AB142),5),ROUND($H151^2/8*(2*ACOS(1-AB142/($H151/2))-SIN(2*ACOS(1-AB142/($H151/2)))),5))</f>
        <v>#DIV/0!</v>
      </c>
      <c r="AC144" s="43" t="e">
        <f t="shared" ref="AC144" si="2264">IF($H143=$AS$2,ROUND(AC142*($H148+$H150*AC142),5),ROUND($H151^2/8*(2*ACOS(1-AC142/($H151/2))-SIN(2*ACOS(1-AC142/($H151/2)))),5))</f>
        <v>#DIV/0!</v>
      </c>
      <c r="AD144" s="43" t="e">
        <f t="shared" ref="AD144" si="2265">IF($H143=$AS$2,ROUND(AD142*($H148+$H150*AD142),5),ROUND($H151^2/8*(2*ACOS(1-AD142/($H151/2))-SIN(2*ACOS(1-AD142/($H151/2)))),5))</f>
        <v>#DIV/0!</v>
      </c>
      <c r="AE144" s="43" t="e">
        <f t="shared" ref="AE144" si="2266">IF($H143=$AS$2,ROUND(AE142*($H148+$H150*AE142),5),ROUND($H151^2/8*(2*ACOS(1-AE142/($H151/2))-SIN(2*ACOS(1-AE142/($H151/2)))),5))</f>
        <v>#DIV/0!</v>
      </c>
      <c r="AF144" s="43" t="e">
        <f t="shared" ref="AF144" si="2267">IF($H143=$AS$2,ROUND(AF142*($H148+$H150*AF142),5),ROUND($H151^2/8*(2*ACOS(1-AF142/($H151/2))-SIN(2*ACOS(1-AF142/($H151/2)))),5))</f>
        <v>#DIV/0!</v>
      </c>
      <c r="AG144" s="43" t="e">
        <f t="shared" ref="AG144" si="2268">IF($H143=$AS$2,ROUND(AG142*($H148+$H150*AG142),5),ROUND($H151^2/8*(2*ACOS(1-AG142/($H151/2))-SIN(2*ACOS(1-AG142/($H151/2)))),5))</f>
        <v>#DIV/0!</v>
      </c>
      <c r="AH144" s="43" t="e">
        <f t="shared" ref="AH144" si="2269">IF($H143=$AS$2,ROUND(AH142*($H148+$H150*AH142),5),ROUND($H151^2/8*(2*ACOS(1-AH142/($H151/2))-SIN(2*ACOS(1-AH142/($H151/2)))),5))</f>
        <v>#DIV/0!</v>
      </c>
      <c r="AI144" s="43" t="e">
        <f t="shared" ref="AI144" si="2270">IF($H143=$AS$2,ROUND(AI142*($H148+$H150*AI142),5),ROUND($H151^2/8*(2*ACOS(1-AI142/($H151/2))-SIN(2*ACOS(1-AI142/($H151/2)))),5))</f>
        <v>#DIV/0!</v>
      </c>
      <c r="AJ144" s="43" t="e">
        <f t="shared" ref="AJ144" si="2271">IF($H143=$AS$2,ROUND(AJ142*($H148+$H150*AJ142),5),ROUND($H151^2/8*(2*ACOS(1-AJ142/($H151/2))-SIN(2*ACOS(1-AJ142/($H151/2)))),5))</f>
        <v>#DIV/0!</v>
      </c>
      <c r="AK144" s="43" t="e">
        <f t="shared" ref="AK144" si="2272">IF($H143=$AS$2,ROUND(AK142*($H148+$H150*AK142),5),ROUND($H151^2/8*(2*ACOS(1-AK142/($H151/2))-SIN(2*ACOS(1-AK142/($H151/2)))),5))</f>
        <v>#DIV/0!</v>
      </c>
      <c r="AL144" s="43" t="e">
        <f t="shared" ref="AL144" si="2273">IF($H143=$AS$2,ROUND(AL142*($H148+$H150*AL142),5),ROUND($H151^2/8*(2*ACOS(1-AL142/($H151/2))-SIN(2*ACOS(1-AL142/($H151/2)))),5))</f>
        <v>#DIV/0!</v>
      </c>
      <c r="AM144" s="43" t="e">
        <f t="shared" ref="AM144" si="2274">IF($H143=$AS$2,ROUND(AM142*($H148+$H150*AM142),5),ROUND($H151^2/8*(2*ACOS(1-AM142/($H151/2))-SIN(2*ACOS(1-AM142/($H151/2)))),5))</f>
        <v>#DIV/0!</v>
      </c>
      <c r="AN144" s="43" t="e">
        <f t="shared" ref="AN144" si="2275">IF($H143=$AS$2,ROUND(AN142*($H148+$H150*AN142),5),ROUND($H151^2/8*(2*ACOS(1-AN142/($H151/2))-SIN(2*ACOS(1-AN142/($H151/2)))),5))</f>
        <v>#DIV/0!</v>
      </c>
    </row>
    <row r="145" spans="1:45" ht="14.25" customHeight="1" x14ac:dyDescent="0.15">
      <c r="A145" s="50"/>
      <c r="B145" s="50"/>
      <c r="C145" s="6"/>
      <c r="D145" s="8"/>
      <c r="E145" s="12">
        <f>ROUND(D145/10000,3)</f>
        <v>0</v>
      </c>
      <c r="F145" s="4"/>
      <c r="G145" s="26" t="s">
        <v>19</v>
      </c>
      <c r="H145" s="48"/>
      <c r="I145" s="62"/>
      <c r="J145" s="59"/>
      <c r="K145" s="53"/>
      <c r="L145" s="62"/>
      <c r="M145" s="66"/>
      <c r="N145" s="58"/>
      <c r="O145" s="69"/>
      <c r="P145" s="70"/>
      <c r="Q145" s="53"/>
      <c r="R145" s="56"/>
      <c r="T145" s="42" t="s">
        <v>44</v>
      </c>
      <c r="U145" s="43" t="e">
        <f>ROUND(U144/U143,5)</f>
        <v>#DIV/0!</v>
      </c>
      <c r="V145" s="43" t="e">
        <f t="shared" ref="V145" si="2276">ROUND(V144/V143,5)</f>
        <v>#DIV/0!</v>
      </c>
      <c r="W145" s="43" t="e">
        <f t="shared" ref="W145" si="2277">ROUND(W144/W143,5)</f>
        <v>#DIV/0!</v>
      </c>
      <c r="X145" s="43" t="e">
        <f t="shared" ref="X145" si="2278">ROUND(X144/X143,5)</f>
        <v>#DIV/0!</v>
      </c>
      <c r="Y145" s="43" t="e">
        <f t="shared" ref="Y145" si="2279">ROUND(Y144/Y143,5)</f>
        <v>#DIV/0!</v>
      </c>
      <c r="Z145" s="43" t="e">
        <f t="shared" ref="Z145" si="2280">ROUND(Z144/Z143,5)</f>
        <v>#DIV/0!</v>
      </c>
      <c r="AA145" s="43" t="e">
        <f t="shared" ref="AA145" si="2281">ROUND(AA144/AA143,5)</f>
        <v>#DIV/0!</v>
      </c>
      <c r="AB145" s="43" t="e">
        <f t="shared" ref="AB145" si="2282">ROUND(AB144/AB143,5)</f>
        <v>#DIV/0!</v>
      </c>
      <c r="AC145" s="43" t="e">
        <f t="shared" ref="AC145" si="2283">ROUND(AC144/AC143,5)</f>
        <v>#DIV/0!</v>
      </c>
      <c r="AD145" s="43" t="e">
        <f t="shared" ref="AD145" si="2284">ROUND(AD144/AD143,5)</f>
        <v>#DIV/0!</v>
      </c>
      <c r="AE145" s="43" t="e">
        <f t="shared" ref="AE145" si="2285">ROUND(AE144/AE143,5)</f>
        <v>#DIV/0!</v>
      </c>
      <c r="AF145" s="43" t="e">
        <f t="shared" ref="AF145" si="2286">ROUND(AF144/AF143,5)</f>
        <v>#DIV/0!</v>
      </c>
      <c r="AG145" s="43" t="e">
        <f t="shared" ref="AG145" si="2287">ROUND(AG144/AG143,5)</f>
        <v>#DIV/0!</v>
      </c>
      <c r="AH145" s="43" t="e">
        <f t="shared" ref="AH145" si="2288">ROUND(AH144/AH143,5)</f>
        <v>#DIV/0!</v>
      </c>
      <c r="AI145" s="43" t="e">
        <f t="shared" ref="AI145" si="2289">ROUND(AI144/AI143,5)</f>
        <v>#DIV/0!</v>
      </c>
      <c r="AJ145" s="43" t="e">
        <f t="shared" ref="AJ145" si="2290">ROUND(AJ144/AJ143,5)</f>
        <v>#DIV/0!</v>
      </c>
      <c r="AK145" s="43" t="e">
        <f t="shared" ref="AK145" si="2291">ROUND(AK144/AK143,5)</f>
        <v>#DIV/0!</v>
      </c>
      <c r="AL145" s="43" t="e">
        <f t="shared" ref="AL145" si="2292">ROUND(AL144/AL143,5)</f>
        <v>#DIV/0!</v>
      </c>
      <c r="AM145" s="43" t="e">
        <f t="shared" ref="AM145" si="2293">ROUND(AM144/AM143,5)</f>
        <v>#DIV/0!</v>
      </c>
      <c r="AN145" s="43" t="e">
        <f t="shared" ref="AN145" si="2294">ROUND(AN144/AN143,5)</f>
        <v>#DIV/0!</v>
      </c>
    </row>
    <row r="146" spans="1:45" ht="14.25" customHeight="1" x14ac:dyDescent="0.15">
      <c r="A146" s="50"/>
      <c r="B146" s="50"/>
      <c r="C146" s="15" t="s">
        <v>6</v>
      </c>
      <c r="D146" s="16">
        <f>SUM(D142:D145)</f>
        <v>0</v>
      </c>
      <c r="E146" s="13">
        <f>SUM(E142:E145)</f>
        <v>0</v>
      </c>
      <c r="F146" s="17">
        <f>IF(E146=0,0,ROUND(F142*E142/E146+F143*E143/E146+F144*E144/E146+F145*E145/E146,2))</f>
        <v>0</v>
      </c>
      <c r="G146" s="38" t="s">
        <v>20</v>
      </c>
      <c r="H146" s="32"/>
      <c r="I146" s="62" t="s">
        <v>32</v>
      </c>
      <c r="J146" s="59" t="e">
        <f>IF($H143=$AS$2,ROUND(J142*($H148+$H150*J142),4),ROUND($H151^2/8*((2*ACOS(1-J142/($H151/2)))-SIN((2*ACOS(1-J142/($H151/2))))),4))</f>
        <v>#DIV/0!</v>
      </c>
      <c r="K146" s="53"/>
      <c r="L146" s="62" t="s">
        <v>33</v>
      </c>
      <c r="M146" s="64" t="e">
        <f>IF($H143=$AS$2,ROUND(M142*($H148+$H150*M142),5),ROUND($H151^2/8*(2*ACOS(1-M142/($H151/2))-SIN(2*ACOS(1-M142/($H151/2)))),5))</f>
        <v>#DIV/0!</v>
      </c>
      <c r="N146" s="58"/>
      <c r="O146" s="62" t="s">
        <v>28</v>
      </c>
      <c r="P146" s="59" t="e">
        <f>ROUND($H144/M150/60,4)</f>
        <v>#DIV/0!</v>
      </c>
      <c r="Q146" s="53"/>
      <c r="R146" s="56"/>
      <c r="T146" s="42" t="s">
        <v>45</v>
      </c>
      <c r="U146" s="43" t="e">
        <f>ROUND((U145^(2/3)*$H145^0.5)/$H146,5)</f>
        <v>#DIV/0!</v>
      </c>
      <c r="V146" s="43" t="e">
        <f>ROUND((V145^(2/3)*$H145^0.5)/$H146,5)</f>
        <v>#DIV/0!</v>
      </c>
      <c r="W146" s="43" t="e">
        <f t="shared" ref="W146" si="2295">ROUND((W145^(2/3)*$H145^0.5)/$H146,5)</f>
        <v>#DIV/0!</v>
      </c>
      <c r="X146" s="43" t="e">
        <f t="shared" ref="X146" si="2296">ROUND((X145^(2/3)*$H145^0.5)/$H146,5)</f>
        <v>#DIV/0!</v>
      </c>
      <c r="Y146" s="43" t="e">
        <f t="shared" ref="Y146" si="2297">ROUND((Y145^(2/3)*$H145^0.5)/$H146,5)</f>
        <v>#DIV/0!</v>
      </c>
      <c r="Z146" s="43" t="e">
        <f t="shared" ref="Z146" si="2298">ROUND((Z145^(2/3)*$H145^0.5)/$H146,5)</f>
        <v>#DIV/0!</v>
      </c>
      <c r="AA146" s="43" t="e">
        <f t="shared" ref="AA146" si="2299">ROUND((AA145^(2/3)*$H145^0.5)/$H146,5)</f>
        <v>#DIV/0!</v>
      </c>
      <c r="AB146" s="43" t="e">
        <f t="shared" ref="AB146" si="2300">ROUND((AB145^(2/3)*$H145^0.5)/$H146,5)</f>
        <v>#DIV/0!</v>
      </c>
      <c r="AC146" s="43" t="e">
        <f t="shared" ref="AC146" si="2301">ROUND((AC145^(2/3)*$H145^0.5)/$H146,5)</f>
        <v>#DIV/0!</v>
      </c>
      <c r="AD146" s="43" t="e">
        <f t="shared" ref="AD146" si="2302">ROUND((AD145^(2/3)*$H145^0.5)/$H146,5)</f>
        <v>#DIV/0!</v>
      </c>
      <c r="AE146" s="43" t="e">
        <f t="shared" ref="AE146" si="2303">ROUND((AE145^(2/3)*$H145^0.5)/$H146,5)</f>
        <v>#DIV/0!</v>
      </c>
      <c r="AF146" s="43" t="e">
        <f t="shared" ref="AF146" si="2304">ROUND((AF145^(2/3)*$H145^0.5)/$H146,5)</f>
        <v>#DIV/0!</v>
      </c>
      <c r="AG146" s="43" t="e">
        <f t="shared" ref="AG146" si="2305">ROUND((AG145^(2/3)*$H145^0.5)/$H146,5)</f>
        <v>#DIV/0!</v>
      </c>
      <c r="AH146" s="43" t="e">
        <f t="shared" ref="AH146" si="2306">ROUND((AH145^(2/3)*$H145^0.5)/$H146,5)</f>
        <v>#DIV/0!</v>
      </c>
      <c r="AI146" s="43" t="e">
        <f t="shared" ref="AI146" si="2307">ROUND((AI145^(2/3)*$H145^0.5)/$H146,5)</f>
        <v>#DIV/0!</v>
      </c>
      <c r="AJ146" s="43" t="e">
        <f t="shared" ref="AJ146" si="2308">ROUND((AJ145^(2/3)*$H145^0.5)/$H146,5)</f>
        <v>#DIV/0!</v>
      </c>
      <c r="AK146" s="43" t="e">
        <f t="shared" ref="AK146" si="2309">ROUND((AK145^(2/3)*$H145^0.5)/$H146,5)</f>
        <v>#DIV/0!</v>
      </c>
      <c r="AL146" s="43" t="e">
        <f t="shared" ref="AL146" si="2310">ROUND((AL145^(2/3)*$H145^0.5)/$H146,5)</f>
        <v>#DIV/0!</v>
      </c>
      <c r="AM146" s="43" t="e">
        <f t="shared" ref="AM146" si="2311">ROUND((AM145^(2/3)*$H145^0.5)/$H146,5)</f>
        <v>#DIV/0!</v>
      </c>
      <c r="AN146" s="43" t="e">
        <f t="shared" ref="AN146" si="2312">ROUND((AN145^(2/3)*$H145^0.5)/$H146,5)</f>
        <v>#DIV/0!</v>
      </c>
    </row>
    <row r="147" spans="1:45" ht="14.25" customHeight="1" x14ac:dyDescent="0.15">
      <c r="A147" s="50"/>
      <c r="B147" s="50"/>
      <c r="C147" s="5"/>
      <c r="D147" s="7"/>
      <c r="E147" s="11">
        <f>ROUND(D147/10000,3)</f>
        <v>0</v>
      </c>
      <c r="F147" s="3"/>
      <c r="G147" s="26" t="s">
        <v>97</v>
      </c>
      <c r="H147" s="31"/>
      <c r="I147" s="62"/>
      <c r="J147" s="59"/>
      <c r="K147" s="53"/>
      <c r="L147" s="62"/>
      <c r="M147" s="64"/>
      <c r="N147" s="58"/>
      <c r="O147" s="62"/>
      <c r="P147" s="59"/>
      <c r="Q147" s="53"/>
      <c r="R147" s="56"/>
      <c r="T147" s="44" t="s">
        <v>46</v>
      </c>
      <c r="U147" s="45" t="e">
        <f>ROUND(U144*U146,4)</f>
        <v>#DIV/0!</v>
      </c>
      <c r="V147" s="45" t="e">
        <f t="shared" ref="V147" si="2313">ROUND(V144*V146,4)</f>
        <v>#DIV/0!</v>
      </c>
      <c r="W147" s="45" t="e">
        <f t="shared" ref="W147" si="2314">ROUND(W144*W146,4)</f>
        <v>#DIV/0!</v>
      </c>
      <c r="X147" s="45" t="e">
        <f t="shared" ref="X147" si="2315">ROUND(X144*X146,4)</f>
        <v>#DIV/0!</v>
      </c>
      <c r="Y147" s="45" t="e">
        <f t="shared" ref="Y147" si="2316">ROUND(Y144*Y146,4)</f>
        <v>#DIV/0!</v>
      </c>
      <c r="Z147" s="45" t="e">
        <f t="shared" ref="Z147" si="2317">ROUND(Z144*Z146,4)</f>
        <v>#DIV/0!</v>
      </c>
      <c r="AA147" s="45" t="e">
        <f t="shared" ref="AA147" si="2318">ROUND(AA144*AA146,4)</f>
        <v>#DIV/0!</v>
      </c>
      <c r="AB147" s="45" t="e">
        <f t="shared" ref="AB147" si="2319">ROUND(AB144*AB146,4)</f>
        <v>#DIV/0!</v>
      </c>
      <c r="AC147" s="45" t="e">
        <f t="shared" ref="AC147" si="2320">ROUND(AC144*AC146,4)</f>
        <v>#DIV/0!</v>
      </c>
      <c r="AD147" s="45" t="e">
        <f t="shared" ref="AD147" si="2321">ROUND(AD144*AD146,4)</f>
        <v>#DIV/0!</v>
      </c>
      <c r="AE147" s="45" t="e">
        <f t="shared" ref="AE147" si="2322">ROUND(AE144*AE146,4)</f>
        <v>#DIV/0!</v>
      </c>
      <c r="AF147" s="45" t="e">
        <f t="shared" ref="AF147" si="2323">ROUND(AF144*AF146,4)</f>
        <v>#DIV/0!</v>
      </c>
      <c r="AG147" s="45" t="e">
        <f t="shared" ref="AG147" si="2324">ROUND(AG144*AG146,4)</f>
        <v>#DIV/0!</v>
      </c>
      <c r="AH147" s="45" t="e">
        <f t="shared" ref="AH147" si="2325">ROUND(AH144*AH146,4)</f>
        <v>#DIV/0!</v>
      </c>
      <c r="AI147" s="45" t="e">
        <f t="shared" ref="AI147" si="2326">ROUND(AI144*AI146,4)</f>
        <v>#DIV/0!</v>
      </c>
      <c r="AJ147" s="45" t="e">
        <f t="shared" ref="AJ147" si="2327">ROUND(AJ144*AJ146,4)</f>
        <v>#DIV/0!</v>
      </c>
      <c r="AK147" s="45" t="e">
        <f t="shared" ref="AK147" si="2328">ROUND(AK144*AK146,4)</f>
        <v>#DIV/0!</v>
      </c>
      <c r="AL147" s="45" t="e">
        <f t="shared" ref="AL147" si="2329">ROUND(AL144*AL146,4)</f>
        <v>#DIV/0!</v>
      </c>
      <c r="AM147" s="45" t="e">
        <f t="shared" ref="AM147" si="2330">ROUND(AM144*AM146,4)</f>
        <v>#DIV/0!</v>
      </c>
      <c r="AN147" s="45" t="e">
        <f t="shared" ref="AN147" si="2331">ROUND(AN144*AN146,4)</f>
        <v>#DIV/0!</v>
      </c>
    </row>
    <row r="148" spans="1:45" ht="14.25" customHeight="1" x14ac:dyDescent="0.15">
      <c r="A148" s="50"/>
      <c r="B148" s="50"/>
      <c r="C148" s="6"/>
      <c r="D148" s="8"/>
      <c r="E148" s="12">
        <f>ROUND(D148/10000,3)</f>
        <v>0</v>
      </c>
      <c r="F148" s="4"/>
      <c r="G148" s="26" t="s">
        <v>98</v>
      </c>
      <c r="H148" s="31"/>
      <c r="I148" s="62" t="s">
        <v>25</v>
      </c>
      <c r="J148" s="59" t="e">
        <f>ROUND(J146/J144,4)</f>
        <v>#DIV/0!</v>
      </c>
      <c r="K148" s="53"/>
      <c r="L148" s="62" t="s">
        <v>35</v>
      </c>
      <c r="M148" s="64" t="e">
        <f>ROUND(M146/M144,5)</f>
        <v>#DIV/0!</v>
      </c>
      <c r="N148" s="58"/>
      <c r="O148" s="62" t="s">
        <v>29</v>
      </c>
      <c r="P148" s="59" t="e">
        <f>SUM(P144:P147)</f>
        <v>#DIV/0!</v>
      </c>
      <c r="Q148" s="53"/>
      <c r="R148" s="56"/>
      <c r="T148" s="42" t="s">
        <v>47</v>
      </c>
      <c r="U148" s="43" t="e">
        <f>ROUND($H144/U146/60,4)</f>
        <v>#DIV/0!</v>
      </c>
      <c r="V148" s="43" t="e">
        <f t="shared" ref="V148:AN148" si="2332">ROUND($H144/V146/60,4)</f>
        <v>#DIV/0!</v>
      </c>
      <c r="W148" s="43" t="e">
        <f t="shared" si="2332"/>
        <v>#DIV/0!</v>
      </c>
      <c r="X148" s="43" t="e">
        <f t="shared" si="2332"/>
        <v>#DIV/0!</v>
      </c>
      <c r="Y148" s="43" t="e">
        <f t="shared" si="2332"/>
        <v>#DIV/0!</v>
      </c>
      <c r="Z148" s="43" t="e">
        <f t="shared" si="2332"/>
        <v>#DIV/0!</v>
      </c>
      <c r="AA148" s="43" t="e">
        <f t="shared" si="2332"/>
        <v>#DIV/0!</v>
      </c>
      <c r="AB148" s="43" t="e">
        <f t="shared" si="2332"/>
        <v>#DIV/0!</v>
      </c>
      <c r="AC148" s="43" t="e">
        <f t="shared" si="2332"/>
        <v>#DIV/0!</v>
      </c>
      <c r="AD148" s="43" t="e">
        <f t="shared" si="2332"/>
        <v>#DIV/0!</v>
      </c>
      <c r="AE148" s="43" t="e">
        <f t="shared" si="2332"/>
        <v>#DIV/0!</v>
      </c>
      <c r="AF148" s="43" t="e">
        <f t="shared" si="2332"/>
        <v>#DIV/0!</v>
      </c>
      <c r="AG148" s="43" t="e">
        <f t="shared" si="2332"/>
        <v>#DIV/0!</v>
      </c>
      <c r="AH148" s="43" t="e">
        <f t="shared" si="2332"/>
        <v>#DIV/0!</v>
      </c>
      <c r="AI148" s="43" t="e">
        <f t="shared" si="2332"/>
        <v>#DIV/0!</v>
      </c>
      <c r="AJ148" s="43" t="e">
        <f t="shared" si="2332"/>
        <v>#DIV/0!</v>
      </c>
      <c r="AK148" s="43" t="e">
        <f t="shared" si="2332"/>
        <v>#DIV/0!</v>
      </c>
      <c r="AL148" s="43" t="e">
        <f t="shared" si="2332"/>
        <v>#DIV/0!</v>
      </c>
      <c r="AM148" s="43" t="e">
        <f t="shared" si="2332"/>
        <v>#DIV/0!</v>
      </c>
      <c r="AN148" s="43" t="e">
        <f t="shared" si="2332"/>
        <v>#DIV/0!</v>
      </c>
    </row>
    <row r="149" spans="1:45" ht="14.25" customHeight="1" x14ac:dyDescent="0.15">
      <c r="A149" s="50"/>
      <c r="B149" s="50"/>
      <c r="C149" s="6"/>
      <c r="D149" s="8"/>
      <c r="E149" s="12">
        <f>ROUND(D149/10000,3)</f>
        <v>0</v>
      </c>
      <c r="F149" s="4"/>
      <c r="G149" s="26" t="s">
        <v>21</v>
      </c>
      <c r="H149" s="31"/>
      <c r="I149" s="62"/>
      <c r="J149" s="59"/>
      <c r="K149" s="53"/>
      <c r="L149" s="62"/>
      <c r="M149" s="64"/>
      <c r="N149" s="58"/>
      <c r="O149" s="62"/>
      <c r="P149" s="59"/>
      <c r="Q149" s="53"/>
      <c r="R149" s="56"/>
      <c r="T149" s="44" t="s">
        <v>48</v>
      </c>
      <c r="U149" s="45" t="e">
        <f>ROUND($F151*3500/($P144+U148+25)*$E151/360,4)</f>
        <v>#DIV/0!</v>
      </c>
      <c r="V149" s="45" t="e">
        <f t="shared" ref="V149" si="2333">ROUND($F151*3500/($P144+V148+25)*$E151/360,4)</f>
        <v>#DIV/0!</v>
      </c>
      <c r="W149" s="45" t="e">
        <f t="shared" ref="W149" si="2334">ROUND($F151*3500/($P144+W148+25)*$E151/360,4)</f>
        <v>#DIV/0!</v>
      </c>
      <c r="X149" s="45" t="e">
        <f t="shared" ref="X149" si="2335">ROUND($F151*3500/($P144+X148+25)*$E151/360,4)</f>
        <v>#DIV/0!</v>
      </c>
      <c r="Y149" s="45" t="e">
        <f t="shared" ref="Y149" si="2336">ROUND($F151*3500/($P144+Y148+25)*$E151/360,4)</f>
        <v>#DIV/0!</v>
      </c>
      <c r="Z149" s="45" t="e">
        <f t="shared" ref="Z149" si="2337">ROUND($F151*3500/($P144+Z148+25)*$E151/360,4)</f>
        <v>#DIV/0!</v>
      </c>
      <c r="AA149" s="45" t="e">
        <f t="shared" ref="AA149" si="2338">ROUND($F151*3500/($P144+AA148+25)*$E151/360,4)</f>
        <v>#DIV/0!</v>
      </c>
      <c r="AB149" s="45" t="e">
        <f t="shared" ref="AB149" si="2339">ROUND($F151*3500/($P144+AB148+25)*$E151/360,4)</f>
        <v>#DIV/0!</v>
      </c>
      <c r="AC149" s="45" t="e">
        <f t="shared" ref="AC149" si="2340">ROUND($F151*3500/($P144+AC148+25)*$E151/360,4)</f>
        <v>#DIV/0!</v>
      </c>
      <c r="AD149" s="45" t="e">
        <f t="shared" ref="AD149" si="2341">ROUND($F151*3500/($P144+AD148+25)*$E151/360,4)</f>
        <v>#DIV/0!</v>
      </c>
      <c r="AE149" s="45" t="e">
        <f t="shared" ref="AE149" si="2342">ROUND($F151*3500/($P144+AE148+25)*$E151/360,4)</f>
        <v>#DIV/0!</v>
      </c>
      <c r="AF149" s="45" t="e">
        <f t="shared" ref="AF149" si="2343">ROUND($F151*3500/($P144+AF148+25)*$E151/360,4)</f>
        <v>#DIV/0!</v>
      </c>
      <c r="AG149" s="45" t="e">
        <f t="shared" ref="AG149" si="2344">ROUND($F151*3500/($P144+AG148+25)*$E151/360,4)</f>
        <v>#DIV/0!</v>
      </c>
      <c r="AH149" s="45" t="e">
        <f t="shared" ref="AH149" si="2345">ROUND($F151*3500/($P144+AH148+25)*$E151/360,4)</f>
        <v>#DIV/0!</v>
      </c>
      <c r="AI149" s="45" t="e">
        <f t="shared" ref="AI149" si="2346">ROUND($F151*3500/($P144+AI148+25)*$E151/360,4)</f>
        <v>#DIV/0!</v>
      </c>
      <c r="AJ149" s="45" t="e">
        <f t="shared" ref="AJ149" si="2347">ROUND($F151*3500/($P144+AJ148+25)*$E151/360,4)</f>
        <v>#DIV/0!</v>
      </c>
      <c r="AK149" s="45" t="e">
        <f t="shared" ref="AK149" si="2348">ROUND($F151*3500/($P144+AK148+25)*$E151/360,4)</f>
        <v>#DIV/0!</v>
      </c>
      <c r="AL149" s="45" t="e">
        <f t="shared" ref="AL149" si="2349">ROUND($F151*3500/($P144+AL148+25)*$E151/360,4)</f>
        <v>#DIV/0!</v>
      </c>
      <c r="AM149" s="45" t="e">
        <f t="shared" ref="AM149" si="2350">ROUND($F151*3500/($P144+AM148+25)*$E151/360,4)</f>
        <v>#DIV/0!</v>
      </c>
      <c r="AN149" s="45" t="e">
        <f t="shared" ref="AN149" si="2351">ROUND($F151*3500/($P144+AN148+25)*$E151/360,4)</f>
        <v>#DIV/0!</v>
      </c>
    </row>
    <row r="150" spans="1:45" ht="14.25" customHeight="1" x14ac:dyDescent="0.15">
      <c r="A150" s="50"/>
      <c r="B150" s="50"/>
      <c r="C150" s="15" t="s">
        <v>7</v>
      </c>
      <c r="D150" s="16">
        <f>SUM(D147:D149)</f>
        <v>0</v>
      </c>
      <c r="E150" s="13">
        <f>SUM(E147:E149)</f>
        <v>0</v>
      </c>
      <c r="F150" s="17">
        <f>IF(E150=0,0,ROUND(F147*E147/E150+F148*E148/E150+F149*E149/E150,2))</f>
        <v>0</v>
      </c>
      <c r="G150" s="34" t="s">
        <v>40</v>
      </c>
      <c r="H150" s="35" t="str">
        <f>IF(H143=AS$2,ROUND((H147-H148)/(2*H149),4),"")</f>
        <v/>
      </c>
      <c r="I150" s="62" t="s">
        <v>26</v>
      </c>
      <c r="J150" s="59" t="e">
        <f>ROUND((J148^(2/3)*$H145^0.5)/$H146,4)</f>
        <v>#DIV/0!</v>
      </c>
      <c r="K150" s="53"/>
      <c r="L150" s="62" t="s">
        <v>36</v>
      </c>
      <c r="M150" s="64" t="e">
        <f>ROUND((M148^(2/3)*$H145^0.5)/$H146,5)</f>
        <v>#DIV/0!</v>
      </c>
      <c r="N150" s="58"/>
      <c r="O150" s="62" t="s">
        <v>30</v>
      </c>
      <c r="P150" s="59" t="e">
        <f>ROUND(3500/(P148+25),4)</f>
        <v>#DIV/0!</v>
      </c>
      <c r="Q150" s="53"/>
      <c r="R150" s="56"/>
      <c r="T150" s="42" t="s">
        <v>49</v>
      </c>
      <c r="U150" s="43" t="e">
        <f>IF($H143=$AS$2,$H145^0.5/$H146*(U142*($H148+$H150*U142))^(5/3)-U149*($H148+2*(U142^2+$H150^2*U142^2)^0.5)^(2/3),$H145^0.5/$H146*($H151^2/8*(2*ACOS(1-U142/($H151/2))-SIN(2*ACOS(1-U142/($H151/2)))))^(5/3)-U149*($H151/2*2*ACOS(1-U142/($H151/2)))^(2/3))</f>
        <v>#DIV/0!</v>
      </c>
      <c r="V150" s="43" t="e">
        <f t="shared" ref="V150" si="2352">IF($H143=$AS$2,$H145^0.5/$H146*(V142*($H148+$H150*V142))^(5/3)-V149*($H148+2*(V142^2+$H150^2*V142^2)^0.5)^(2/3),$H145^0.5/$H146*($H151^2/8*(2*ACOS(1-V142/($H151/2))-SIN(2*ACOS(1-V142/($H151/2)))))^(5/3)-V149*($H151/2*2*ACOS(1-V142/($H151/2)))^(2/3))</f>
        <v>#DIV/0!</v>
      </c>
      <c r="W150" s="43" t="e">
        <f t="shared" ref="W150" si="2353">IF($H143=$AS$2,$H145^0.5/$H146*(W142*($H148+$H150*W142))^(5/3)-W149*($H148+2*(W142^2+$H150^2*W142^2)^0.5)^(2/3),$H145^0.5/$H146*($H151^2/8*(2*ACOS(1-W142/($H151/2))-SIN(2*ACOS(1-W142/($H151/2)))))^(5/3)-W149*($H151/2*2*ACOS(1-W142/($H151/2)))^(2/3))</f>
        <v>#DIV/0!</v>
      </c>
      <c r="X150" s="43" t="e">
        <f t="shared" ref="X150" si="2354">IF($H143=$AS$2,$H145^0.5/$H146*(X142*($H148+$H150*X142))^(5/3)-X149*($H148+2*(X142^2+$H150^2*X142^2)^0.5)^(2/3),$H145^0.5/$H146*($H151^2/8*(2*ACOS(1-X142/($H151/2))-SIN(2*ACOS(1-X142/($H151/2)))))^(5/3)-X149*($H151/2*2*ACOS(1-X142/($H151/2)))^(2/3))</f>
        <v>#DIV/0!</v>
      </c>
      <c r="Y150" s="43" t="e">
        <f t="shared" ref="Y150" si="2355">IF($H143=$AS$2,$H145^0.5/$H146*(Y142*($H148+$H150*Y142))^(5/3)-Y149*($H148+2*(Y142^2+$H150^2*Y142^2)^0.5)^(2/3),$H145^0.5/$H146*($H151^2/8*(2*ACOS(1-Y142/($H151/2))-SIN(2*ACOS(1-Y142/($H151/2)))))^(5/3)-Y149*($H151/2*2*ACOS(1-Y142/($H151/2)))^(2/3))</f>
        <v>#DIV/0!</v>
      </c>
      <c r="Z150" s="43" t="e">
        <f t="shared" ref="Z150" si="2356">IF($H143=$AS$2,$H145^0.5/$H146*(Z142*($H148+$H150*Z142))^(5/3)-Z149*($H148+2*(Z142^2+$H150^2*Z142^2)^0.5)^(2/3),$H145^0.5/$H146*($H151^2/8*(2*ACOS(1-Z142/($H151/2))-SIN(2*ACOS(1-Z142/($H151/2)))))^(5/3)-Z149*($H151/2*2*ACOS(1-Z142/($H151/2)))^(2/3))</f>
        <v>#DIV/0!</v>
      </c>
      <c r="AA150" s="43" t="e">
        <f t="shared" ref="AA150" si="2357">IF($H143=$AS$2,$H145^0.5/$H146*(AA142*($H148+$H150*AA142))^(5/3)-AA149*($H148+2*(AA142^2+$H150^2*AA142^2)^0.5)^(2/3),$H145^0.5/$H146*($H151^2/8*(2*ACOS(1-AA142/($H151/2))-SIN(2*ACOS(1-AA142/($H151/2)))))^(5/3)-AA149*($H151/2*2*ACOS(1-AA142/($H151/2)))^(2/3))</f>
        <v>#DIV/0!</v>
      </c>
      <c r="AB150" s="43" t="e">
        <f t="shared" ref="AB150" si="2358">IF($H143=$AS$2,$H145^0.5/$H146*(AB142*($H148+$H150*AB142))^(5/3)-AB149*($H148+2*(AB142^2+$H150^2*AB142^2)^0.5)^(2/3),$H145^0.5/$H146*($H151^2/8*(2*ACOS(1-AB142/($H151/2))-SIN(2*ACOS(1-AB142/($H151/2)))))^(5/3)-AB149*($H151/2*2*ACOS(1-AB142/($H151/2)))^(2/3))</f>
        <v>#DIV/0!</v>
      </c>
      <c r="AC150" s="43" t="e">
        <f t="shared" ref="AC150" si="2359">IF($H143=$AS$2,$H145^0.5/$H146*(AC142*($H148+$H150*AC142))^(5/3)-AC149*($H148+2*(AC142^2+$H150^2*AC142^2)^0.5)^(2/3),$H145^0.5/$H146*($H151^2/8*(2*ACOS(1-AC142/($H151/2))-SIN(2*ACOS(1-AC142/($H151/2)))))^(5/3)-AC149*($H151/2*2*ACOS(1-AC142/($H151/2)))^(2/3))</f>
        <v>#DIV/0!</v>
      </c>
      <c r="AD150" s="43" t="e">
        <f t="shared" ref="AD150" si="2360">IF($H143=$AS$2,$H145^0.5/$H146*(AD142*($H148+$H150*AD142))^(5/3)-AD149*($H148+2*(AD142^2+$H150^2*AD142^2)^0.5)^(2/3),$H145^0.5/$H146*($H151^2/8*(2*ACOS(1-AD142/($H151/2))-SIN(2*ACOS(1-AD142/($H151/2)))))^(5/3)-AD149*($H151/2*2*ACOS(1-AD142/($H151/2)))^(2/3))</f>
        <v>#DIV/0!</v>
      </c>
      <c r="AE150" s="43" t="e">
        <f t="shared" ref="AE150" si="2361">IF($H143=$AS$2,$H145^0.5/$H146*(AE142*($H148+$H150*AE142))^(5/3)-AE149*($H148+2*(AE142^2+$H150^2*AE142^2)^0.5)^(2/3),$H145^0.5/$H146*($H151^2/8*(2*ACOS(1-AE142/($H151/2))-SIN(2*ACOS(1-AE142/($H151/2)))))^(5/3)-AE149*($H151/2*2*ACOS(1-AE142/($H151/2)))^(2/3))</f>
        <v>#DIV/0!</v>
      </c>
      <c r="AF150" s="43" t="e">
        <f t="shared" ref="AF150" si="2362">IF($H143=$AS$2,$H145^0.5/$H146*(AF142*($H148+$H150*AF142))^(5/3)-AF149*($H148+2*(AF142^2+$H150^2*AF142^2)^0.5)^(2/3),$H145^0.5/$H146*($H151^2/8*(2*ACOS(1-AF142/($H151/2))-SIN(2*ACOS(1-AF142/($H151/2)))))^(5/3)-AF149*($H151/2*2*ACOS(1-AF142/($H151/2)))^(2/3))</f>
        <v>#DIV/0!</v>
      </c>
      <c r="AG150" s="43" t="e">
        <f t="shared" ref="AG150" si="2363">IF($H143=$AS$2,$H145^0.5/$H146*(AG142*($H148+$H150*AG142))^(5/3)-AG149*($H148+2*(AG142^2+$H150^2*AG142^2)^0.5)^(2/3),$H145^0.5/$H146*($H151^2/8*(2*ACOS(1-AG142/($H151/2))-SIN(2*ACOS(1-AG142/($H151/2)))))^(5/3)-AG149*($H151/2*2*ACOS(1-AG142/($H151/2)))^(2/3))</f>
        <v>#DIV/0!</v>
      </c>
      <c r="AH150" s="43" t="e">
        <f t="shared" ref="AH150" si="2364">IF($H143=$AS$2,$H145^0.5/$H146*(AH142*($H148+$H150*AH142))^(5/3)-AH149*($H148+2*(AH142^2+$H150^2*AH142^2)^0.5)^(2/3),$H145^0.5/$H146*($H151^2/8*(2*ACOS(1-AH142/($H151/2))-SIN(2*ACOS(1-AH142/($H151/2)))))^(5/3)-AH149*($H151/2*2*ACOS(1-AH142/($H151/2)))^(2/3))</f>
        <v>#DIV/0!</v>
      </c>
      <c r="AI150" s="43" t="e">
        <f t="shared" ref="AI150" si="2365">IF($H143=$AS$2,$H145^0.5/$H146*(AI142*($H148+$H150*AI142))^(5/3)-AI149*($H148+2*(AI142^2+$H150^2*AI142^2)^0.5)^(2/3),$H145^0.5/$H146*($H151^2/8*(2*ACOS(1-AI142/($H151/2))-SIN(2*ACOS(1-AI142/($H151/2)))))^(5/3)-AI149*($H151/2*2*ACOS(1-AI142/($H151/2)))^(2/3))</f>
        <v>#DIV/0!</v>
      </c>
      <c r="AJ150" s="43" t="e">
        <f t="shared" ref="AJ150" si="2366">IF($H143=$AS$2,$H145^0.5/$H146*(AJ142*($H148+$H150*AJ142))^(5/3)-AJ149*($H148+2*(AJ142^2+$H150^2*AJ142^2)^0.5)^(2/3),$H145^0.5/$H146*($H151^2/8*(2*ACOS(1-AJ142/($H151/2))-SIN(2*ACOS(1-AJ142/($H151/2)))))^(5/3)-AJ149*($H151/2*2*ACOS(1-AJ142/($H151/2)))^(2/3))</f>
        <v>#DIV/0!</v>
      </c>
      <c r="AK150" s="43" t="e">
        <f t="shared" ref="AK150" si="2367">IF($H143=$AS$2,$H145^0.5/$H146*(AK142*($H148+$H150*AK142))^(5/3)-AK149*($H148+2*(AK142^2+$H150^2*AK142^2)^0.5)^(2/3),$H145^0.5/$H146*($H151^2/8*(2*ACOS(1-AK142/($H151/2))-SIN(2*ACOS(1-AK142/($H151/2)))))^(5/3)-AK149*($H151/2*2*ACOS(1-AK142/($H151/2)))^(2/3))</f>
        <v>#DIV/0!</v>
      </c>
      <c r="AL150" s="43" t="e">
        <f t="shared" ref="AL150" si="2368">IF($H143=$AS$2,$H145^0.5/$H146*(AL142*($H148+$H150*AL142))^(5/3)-AL149*($H148+2*(AL142^2+$H150^2*AL142^2)^0.5)^(2/3),$H145^0.5/$H146*($H151^2/8*(2*ACOS(1-AL142/($H151/2))-SIN(2*ACOS(1-AL142/($H151/2)))))^(5/3)-AL149*($H151/2*2*ACOS(1-AL142/($H151/2)))^(2/3))</f>
        <v>#DIV/0!</v>
      </c>
      <c r="AM150" s="43" t="e">
        <f t="shared" ref="AM150" si="2369">IF($H143=$AS$2,$H145^0.5/$H146*(AM142*($H148+$H150*AM142))^(5/3)-AM149*($H148+2*(AM142^2+$H150^2*AM142^2)^0.5)^(2/3),$H145^0.5/$H146*($H151^2/8*(2*ACOS(1-AM142/($H151/2))-SIN(2*ACOS(1-AM142/($H151/2)))))^(5/3)-AM149*($H151/2*2*ACOS(1-AM142/($H151/2)))^(2/3))</f>
        <v>#DIV/0!</v>
      </c>
      <c r="AN150" s="43" t="e">
        <f t="shared" ref="AN150" si="2370">IF($H143=$AS$2,$H145^0.5/$H146*(AN142*($H148+$H150*AN142))^(5/3)-AN149*($H148+2*(AN142^2+$H150^2*AN142^2)^0.5)^(2/3),$H145^0.5/$H146*($H151^2/8*(2*ACOS(1-AN142/($H151/2))-SIN(2*ACOS(1-AN142/($H151/2)))))^(5/3)-AN149*($H151/2*2*ACOS(1-AN142/($H151/2)))^(2/3))</f>
        <v>#DIV/0!</v>
      </c>
    </row>
    <row r="151" spans="1:45" ht="14.25" customHeight="1" x14ac:dyDescent="0.15">
      <c r="A151" s="51"/>
      <c r="B151" s="51"/>
      <c r="C151" s="15" t="s">
        <v>8</v>
      </c>
      <c r="D151" s="16">
        <f>SUM(D150,D146)</f>
        <v>0</v>
      </c>
      <c r="E151" s="13">
        <f>SUM(E150,E146)</f>
        <v>0</v>
      </c>
      <c r="F151" s="17">
        <f>IF(E151=0,0,ROUND(F146*E146/E151+F150*E150/E151,2))</f>
        <v>0</v>
      </c>
      <c r="G151" s="28" t="s">
        <v>22</v>
      </c>
      <c r="H151" s="33"/>
      <c r="I151" s="67"/>
      <c r="J151" s="60"/>
      <c r="K151" s="54"/>
      <c r="L151" s="67"/>
      <c r="M151" s="74"/>
      <c r="N151" s="58"/>
      <c r="O151" s="67"/>
      <c r="P151" s="60"/>
      <c r="Q151" s="54"/>
      <c r="R151" s="57"/>
      <c r="T151" s="46" t="s">
        <v>50</v>
      </c>
      <c r="U151" s="47" t="e">
        <f>IF($H143=$AS$2,5/3*$H145^0.5/$H146*(U142*($H148+$H150*U142))^(2/3)*($H148+2*$H150*U142)-2/3*U149*($H148+2*(U142^2+$H150^2*U142^2)^0.5)^(-1/3)*(U142^2+$H150^2*U142^2)^(-1/2)*2*U142*(1+$H150^2),5/3*$H145^0.5/$H146*($H151^2/8*(2*ACOS(1-U142/($H151/2))-SIN(2*ACOS(1-U142/($H151/2)))))^(2/3)*($H151^2/8*(1-COS(2*ACOS(1-U142/($H151/2)))))-2/3*U149*($H151/2*2*ACOS(1-U142/($H151/2)))^(-1/3)*$H151/2)</f>
        <v>#DIV/0!</v>
      </c>
      <c r="V151" s="47" t="e">
        <f t="shared" ref="V151" si="2371">IF($H143=$AS$2,5/3*$H145^0.5/$H146*(V142*($H148+$H150*V142))^(2/3)*($H148+2*$H150*V142)-2/3*V149*($H148+2*(V142^2+$H150^2*V142^2)^0.5)^(-1/3)*(V142^2+$H150^2*V142^2)^(-1/2)*2*V142*(1+$H150^2),5/3*$H145^0.5/$H146*($H151^2/8*(2*ACOS(1-V142/($H151/2))-SIN(2*ACOS(1-V142/($H151/2)))))^(2/3)*($H151^2/8*(1-COS(2*ACOS(1-V142/($H151/2)))))-2/3*V149*($H151/2*2*ACOS(1-V142/($H151/2)))^(-1/3)*$H151/2)</f>
        <v>#DIV/0!</v>
      </c>
      <c r="W151" s="47" t="e">
        <f t="shared" ref="W151" si="2372">IF($H143=$AS$2,5/3*$H145^0.5/$H146*(W142*($H148+$H150*W142))^(2/3)*($H148+2*$H150*W142)-2/3*W149*($H148+2*(W142^2+$H150^2*W142^2)^0.5)^(-1/3)*(W142^2+$H150^2*W142^2)^(-1/2)*2*W142*(1+$H150^2),5/3*$H145^0.5/$H146*($H151^2/8*(2*ACOS(1-W142/($H151/2))-SIN(2*ACOS(1-W142/($H151/2)))))^(2/3)*($H151^2/8*(1-COS(2*ACOS(1-W142/($H151/2)))))-2/3*W149*($H151/2*2*ACOS(1-W142/($H151/2)))^(-1/3)*$H151/2)</f>
        <v>#DIV/0!</v>
      </c>
      <c r="X151" s="47" t="e">
        <f t="shared" ref="X151" si="2373">IF($H143=$AS$2,5/3*$H145^0.5/$H146*(X142*($H148+$H150*X142))^(2/3)*($H148+2*$H150*X142)-2/3*X149*($H148+2*(X142^2+$H150^2*X142^2)^0.5)^(-1/3)*(X142^2+$H150^2*X142^2)^(-1/2)*2*X142*(1+$H150^2),5/3*$H145^0.5/$H146*($H151^2/8*(2*ACOS(1-X142/($H151/2))-SIN(2*ACOS(1-X142/($H151/2)))))^(2/3)*($H151^2/8*(1-COS(2*ACOS(1-X142/($H151/2)))))-2/3*X149*($H151/2*2*ACOS(1-X142/($H151/2)))^(-1/3)*$H151/2)</f>
        <v>#DIV/0!</v>
      </c>
      <c r="Y151" s="47" t="e">
        <f t="shared" ref="Y151" si="2374">IF($H143=$AS$2,5/3*$H145^0.5/$H146*(Y142*($H148+$H150*Y142))^(2/3)*($H148+2*$H150*Y142)-2/3*Y149*($H148+2*(Y142^2+$H150^2*Y142^2)^0.5)^(-1/3)*(Y142^2+$H150^2*Y142^2)^(-1/2)*2*Y142*(1+$H150^2),5/3*$H145^0.5/$H146*($H151^2/8*(2*ACOS(1-Y142/($H151/2))-SIN(2*ACOS(1-Y142/($H151/2)))))^(2/3)*($H151^2/8*(1-COS(2*ACOS(1-Y142/($H151/2)))))-2/3*Y149*($H151/2*2*ACOS(1-Y142/($H151/2)))^(-1/3)*$H151/2)</f>
        <v>#DIV/0!</v>
      </c>
      <c r="Z151" s="47" t="e">
        <f t="shared" ref="Z151" si="2375">IF($H143=$AS$2,5/3*$H145^0.5/$H146*(Z142*($H148+$H150*Z142))^(2/3)*($H148+2*$H150*Z142)-2/3*Z149*($H148+2*(Z142^2+$H150^2*Z142^2)^0.5)^(-1/3)*(Z142^2+$H150^2*Z142^2)^(-1/2)*2*Z142*(1+$H150^2),5/3*$H145^0.5/$H146*($H151^2/8*(2*ACOS(1-Z142/($H151/2))-SIN(2*ACOS(1-Z142/($H151/2)))))^(2/3)*($H151^2/8*(1-COS(2*ACOS(1-Z142/($H151/2)))))-2/3*Z149*($H151/2*2*ACOS(1-Z142/($H151/2)))^(-1/3)*$H151/2)</f>
        <v>#DIV/0!</v>
      </c>
      <c r="AA151" s="47" t="e">
        <f t="shared" ref="AA151" si="2376">IF($H143=$AS$2,5/3*$H145^0.5/$H146*(AA142*($H148+$H150*AA142))^(2/3)*($H148+2*$H150*AA142)-2/3*AA149*($H148+2*(AA142^2+$H150^2*AA142^2)^0.5)^(-1/3)*(AA142^2+$H150^2*AA142^2)^(-1/2)*2*AA142*(1+$H150^2),5/3*$H145^0.5/$H146*($H151^2/8*(2*ACOS(1-AA142/($H151/2))-SIN(2*ACOS(1-AA142/($H151/2)))))^(2/3)*($H151^2/8*(1-COS(2*ACOS(1-AA142/($H151/2)))))-2/3*AA149*($H151/2*2*ACOS(1-AA142/($H151/2)))^(-1/3)*$H151/2)</f>
        <v>#DIV/0!</v>
      </c>
      <c r="AB151" s="47" t="e">
        <f t="shared" ref="AB151" si="2377">IF($H143=$AS$2,5/3*$H145^0.5/$H146*(AB142*($H148+$H150*AB142))^(2/3)*($H148+2*$H150*AB142)-2/3*AB149*($H148+2*(AB142^2+$H150^2*AB142^2)^0.5)^(-1/3)*(AB142^2+$H150^2*AB142^2)^(-1/2)*2*AB142*(1+$H150^2),5/3*$H145^0.5/$H146*($H151^2/8*(2*ACOS(1-AB142/($H151/2))-SIN(2*ACOS(1-AB142/($H151/2)))))^(2/3)*($H151^2/8*(1-COS(2*ACOS(1-AB142/($H151/2)))))-2/3*AB149*($H151/2*2*ACOS(1-AB142/($H151/2)))^(-1/3)*$H151/2)</f>
        <v>#DIV/0!</v>
      </c>
      <c r="AC151" s="47" t="e">
        <f t="shared" ref="AC151" si="2378">IF($H143=$AS$2,5/3*$H145^0.5/$H146*(AC142*($H148+$H150*AC142))^(2/3)*($H148+2*$H150*AC142)-2/3*AC149*($H148+2*(AC142^2+$H150^2*AC142^2)^0.5)^(-1/3)*(AC142^2+$H150^2*AC142^2)^(-1/2)*2*AC142*(1+$H150^2),5/3*$H145^0.5/$H146*($H151^2/8*(2*ACOS(1-AC142/($H151/2))-SIN(2*ACOS(1-AC142/($H151/2)))))^(2/3)*($H151^2/8*(1-COS(2*ACOS(1-AC142/($H151/2)))))-2/3*AC149*($H151/2*2*ACOS(1-AC142/($H151/2)))^(-1/3)*$H151/2)</f>
        <v>#DIV/0!</v>
      </c>
      <c r="AD151" s="47" t="e">
        <f t="shared" ref="AD151" si="2379">IF($H143=$AS$2,5/3*$H145^0.5/$H146*(AD142*($H148+$H150*AD142))^(2/3)*($H148+2*$H150*AD142)-2/3*AD149*($H148+2*(AD142^2+$H150^2*AD142^2)^0.5)^(-1/3)*(AD142^2+$H150^2*AD142^2)^(-1/2)*2*AD142*(1+$H150^2),5/3*$H145^0.5/$H146*($H151^2/8*(2*ACOS(1-AD142/($H151/2))-SIN(2*ACOS(1-AD142/($H151/2)))))^(2/3)*($H151^2/8*(1-COS(2*ACOS(1-AD142/($H151/2)))))-2/3*AD149*($H151/2*2*ACOS(1-AD142/($H151/2)))^(-1/3)*$H151/2)</f>
        <v>#DIV/0!</v>
      </c>
      <c r="AE151" s="47" t="e">
        <f t="shared" ref="AE151" si="2380">IF($H143=$AS$2,5/3*$H145^0.5/$H146*(AE142*($H148+$H150*AE142))^(2/3)*($H148+2*$H150*AE142)-2/3*AE149*($H148+2*(AE142^2+$H150^2*AE142^2)^0.5)^(-1/3)*(AE142^2+$H150^2*AE142^2)^(-1/2)*2*AE142*(1+$H150^2),5/3*$H145^0.5/$H146*($H151^2/8*(2*ACOS(1-AE142/($H151/2))-SIN(2*ACOS(1-AE142/($H151/2)))))^(2/3)*($H151^2/8*(1-COS(2*ACOS(1-AE142/($H151/2)))))-2/3*AE149*($H151/2*2*ACOS(1-AE142/($H151/2)))^(-1/3)*$H151/2)</f>
        <v>#DIV/0!</v>
      </c>
      <c r="AF151" s="47" t="e">
        <f t="shared" ref="AF151" si="2381">IF($H143=$AS$2,5/3*$H145^0.5/$H146*(AF142*($H148+$H150*AF142))^(2/3)*($H148+2*$H150*AF142)-2/3*AF149*($H148+2*(AF142^2+$H150^2*AF142^2)^0.5)^(-1/3)*(AF142^2+$H150^2*AF142^2)^(-1/2)*2*AF142*(1+$H150^2),5/3*$H145^0.5/$H146*($H151^2/8*(2*ACOS(1-AF142/($H151/2))-SIN(2*ACOS(1-AF142/($H151/2)))))^(2/3)*($H151^2/8*(1-COS(2*ACOS(1-AF142/($H151/2)))))-2/3*AF149*($H151/2*2*ACOS(1-AF142/($H151/2)))^(-1/3)*$H151/2)</f>
        <v>#DIV/0!</v>
      </c>
      <c r="AG151" s="47" t="e">
        <f t="shared" ref="AG151" si="2382">IF($H143=$AS$2,5/3*$H145^0.5/$H146*(AG142*($H148+$H150*AG142))^(2/3)*($H148+2*$H150*AG142)-2/3*AG149*($H148+2*(AG142^2+$H150^2*AG142^2)^0.5)^(-1/3)*(AG142^2+$H150^2*AG142^2)^(-1/2)*2*AG142*(1+$H150^2),5/3*$H145^0.5/$H146*($H151^2/8*(2*ACOS(1-AG142/($H151/2))-SIN(2*ACOS(1-AG142/($H151/2)))))^(2/3)*($H151^2/8*(1-COS(2*ACOS(1-AG142/($H151/2)))))-2/3*AG149*($H151/2*2*ACOS(1-AG142/($H151/2)))^(-1/3)*$H151/2)</f>
        <v>#DIV/0!</v>
      </c>
      <c r="AH151" s="47" t="e">
        <f t="shared" ref="AH151" si="2383">IF($H143=$AS$2,5/3*$H145^0.5/$H146*(AH142*($H148+$H150*AH142))^(2/3)*($H148+2*$H150*AH142)-2/3*AH149*($H148+2*(AH142^2+$H150^2*AH142^2)^0.5)^(-1/3)*(AH142^2+$H150^2*AH142^2)^(-1/2)*2*AH142*(1+$H150^2),5/3*$H145^0.5/$H146*($H151^2/8*(2*ACOS(1-AH142/($H151/2))-SIN(2*ACOS(1-AH142/($H151/2)))))^(2/3)*($H151^2/8*(1-COS(2*ACOS(1-AH142/($H151/2)))))-2/3*AH149*($H151/2*2*ACOS(1-AH142/($H151/2)))^(-1/3)*$H151/2)</f>
        <v>#DIV/0!</v>
      </c>
      <c r="AI151" s="47" t="e">
        <f t="shared" ref="AI151" si="2384">IF($H143=$AS$2,5/3*$H145^0.5/$H146*(AI142*($H148+$H150*AI142))^(2/3)*($H148+2*$H150*AI142)-2/3*AI149*($H148+2*(AI142^2+$H150^2*AI142^2)^0.5)^(-1/3)*(AI142^2+$H150^2*AI142^2)^(-1/2)*2*AI142*(1+$H150^2),5/3*$H145^0.5/$H146*($H151^2/8*(2*ACOS(1-AI142/($H151/2))-SIN(2*ACOS(1-AI142/($H151/2)))))^(2/3)*($H151^2/8*(1-COS(2*ACOS(1-AI142/($H151/2)))))-2/3*AI149*($H151/2*2*ACOS(1-AI142/($H151/2)))^(-1/3)*$H151/2)</f>
        <v>#DIV/0!</v>
      </c>
      <c r="AJ151" s="47" t="e">
        <f t="shared" ref="AJ151" si="2385">IF($H143=$AS$2,5/3*$H145^0.5/$H146*(AJ142*($H148+$H150*AJ142))^(2/3)*($H148+2*$H150*AJ142)-2/3*AJ149*($H148+2*(AJ142^2+$H150^2*AJ142^2)^0.5)^(-1/3)*(AJ142^2+$H150^2*AJ142^2)^(-1/2)*2*AJ142*(1+$H150^2),5/3*$H145^0.5/$H146*($H151^2/8*(2*ACOS(1-AJ142/($H151/2))-SIN(2*ACOS(1-AJ142/($H151/2)))))^(2/3)*($H151^2/8*(1-COS(2*ACOS(1-AJ142/($H151/2)))))-2/3*AJ149*($H151/2*2*ACOS(1-AJ142/($H151/2)))^(-1/3)*$H151/2)</f>
        <v>#DIV/0!</v>
      </c>
      <c r="AK151" s="47" t="e">
        <f t="shared" ref="AK151" si="2386">IF($H143=$AS$2,5/3*$H145^0.5/$H146*(AK142*($H148+$H150*AK142))^(2/3)*($H148+2*$H150*AK142)-2/3*AK149*($H148+2*(AK142^2+$H150^2*AK142^2)^0.5)^(-1/3)*(AK142^2+$H150^2*AK142^2)^(-1/2)*2*AK142*(1+$H150^2),5/3*$H145^0.5/$H146*($H151^2/8*(2*ACOS(1-AK142/($H151/2))-SIN(2*ACOS(1-AK142/($H151/2)))))^(2/3)*($H151^2/8*(1-COS(2*ACOS(1-AK142/($H151/2)))))-2/3*AK149*($H151/2*2*ACOS(1-AK142/($H151/2)))^(-1/3)*$H151/2)</f>
        <v>#DIV/0!</v>
      </c>
      <c r="AL151" s="47" t="e">
        <f t="shared" ref="AL151" si="2387">IF($H143=$AS$2,5/3*$H145^0.5/$H146*(AL142*($H148+$H150*AL142))^(2/3)*($H148+2*$H150*AL142)-2/3*AL149*($H148+2*(AL142^2+$H150^2*AL142^2)^0.5)^(-1/3)*(AL142^2+$H150^2*AL142^2)^(-1/2)*2*AL142*(1+$H150^2),5/3*$H145^0.5/$H146*($H151^2/8*(2*ACOS(1-AL142/($H151/2))-SIN(2*ACOS(1-AL142/($H151/2)))))^(2/3)*($H151^2/8*(1-COS(2*ACOS(1-AL142/($H151/2)))))-2/3*AL149*($H151/2*2*ACOS(1-AL142/($H151/2)))^(-1/3)*$H151/2)</f>
        <v>#DIV/0!</v>
      </c>
      <c r="AM151" s="47" t="e">
        <f t="shared" ref="AM151" si="2388">IF($H143=$AS$2,5/3*$H145^0.5/$H146*(AM142*($H148+$H150*AM142))^(2/3)*($H148+2*$H150*AM142)-2/3*AM149*($H148+2*(AM142^2+$H150^2*AM142^2)^0.5)^(-1/3)*(AM142^2+$H150^2*AM142^2)^(-1/2)*2*AM142*(1+$H150^2),5/3*$H145^0.5/$H146*($H151^2/8*(2*ACOS(1-AM142/($H151/2))-SIN(2*ACOS(1-AM142/($H151/2)))))^(2/3)*($H151^2/8*(1-COS(2*ACOS(1-AM142/($H151/2)))))-2/3*AM149*($H151/2*2*ACOS(1-AM142/($H151/2)))^(-1/3)*$H151/2)</f>
        <v>#DIV/0!</v>
      </c>
      <c r="AN151" s="47" t="e">
        <f t="shared" ref="AN151" si="2389">IF($H143=$AS$2,5/3*$H145^0.5/$H146*(AN142*($H148+$H150*AN142))^(2/3)*($H148+2*$H150*AN142)-2/3*AN149*($H148+2*(AN142^2+$H150^2*AN142^2)^0.5)^(-1/3)*(AN142^2+$H150^2*AN142^2)^(-1/2)*2*AN142*(1+$H150^2),5/3*$H145^0.5/$H146*($H151^2/8*(2*ACOS(1-AN142/($H151/2))-SIN(2*ACOS(1-AN142/($H151/2)))))^(2/3)*($H151^2/8*(1-COS(2*ACOS(1-AN142/($H151/2)))))-2/3*AN149*($H151/2*2*ACOS(1-AN142/($H151/2)))^(-1/3)*$H151/2)</f>
        <v>#DIV/0!</v>
      </c>
    </row>
    <row r="152" spans="1:45" ht="14.25" customHeight="1" x14ac:dyDescent="0.15">
      <c r="A152" s="49"/>
      <c r="B152" s="49"/>
      <c r="C152" s="5"/>
      <c r="D152" s="7"/>
      <c r="E152" s="11">
        <f>ROUND(D152/10000,3)</f>
        <v>0</v>
      </c>
      <c r="F152" s="3"/>
      <c r="G152" s="25" t="s">
        <v>1</v>
      </c>
      <c r="H152" s="29"/>
      <c r="I152" s="61" t="s">
        <v>23</v>
      </c>
      <c r="J152" s="73">
        <f>IF($H153=AS$2,ROUND(H159*0.8,4),ROUND(H161*0.8,4))</f>
        <v>0</v>
      </c>
      <c r="K152" s="52" t="e">
        <f>ROUND(J156*J160,4)</f>
        <v>#DIV/0!</v>
      </c>
      <c r="L152" s="61" t="s">
        <v>31</v>
      </c>
      <c r="M152" s="63" t="e">
        <f>IF(U157=U159,U152,IF(V157=V159,V152,IF(W157=W159,W152,IF(X157=X159,X152,IF(Y157=Y159,Y152,IF(Z157=Z159,Z152,IF(AA157=AA159,AA152,IF(AB157=AB159,AB152,IF(AC157=AC159,AC152,IF(AD157=AD159,AD152,IF(AE157=AE159,AE152,IF(AF157=AF159,AF152,IF(AG157=AG159,AG152,IF(AH157=AH159,AH152,IF(AI157=AI159,AI152,IF(AJ157=AJ159,AJ152,IF(AK157=AK159,AK152,IF(AL157=AL159,AL152,IF(AM157=AM159,AM152,IF(AN157=AN159,AN152,AN152))))))))))))))))))))</f>
        <v>#DIV/0!</v>
      </c>
      <c r="N152" s="58" t="e">
        <f>ROUND(M156*M160,4)</f>
        <v>#DIV/0!</v>
      </c>
      <c r="O152" s="61" t="s">
        <v>99</v>
      </c>
      <c r="P152" s="63" t="e">
        <f>M160</f>
        <v>#DIV/0!</v>
      </c>
      <c r="Q152" s="52" t="e">
        <f>ROUND($F161*$P160*$E161/360,4)</f>
        <v>#DIV/0!</v>
      </c>
      <c r="R152" s="55" t="e">
        <f>IF(AND(K152&gt;Q152,N152=Q152),"ＯＫ","ＮＧ")</f>
        <v>#DIV/0!</v>
      </c>
      <c r="T152" s="40" t="s">
        <v>41</v>
      </c>
      <c r="U152" s="41">
        <f>J152</f>
        <v>0</v>
      </c>
      <c r="V152" s="41" t="e">
        <f>IF($H153=$AS$2,ROUND(U152-U160/U161,5),ROUND($H161/2-$H161/2*COS((2*ACOS(1-U152/($H161/2))-U160/U161)/2),5))</f>
        <v>#DIV/0!</v>
      </c>
      <c r="W152" s="41" t="e">
        <f t="shared" ref="W152" si="2390">IF($H153=$AS$2,ROUND(V152-V160/V161,5),ROUND($H161/2-$H161/2*COS((2*ACOS(1-V152/($H161/2))-V160/V161)/2),5))</f>
        <v>#DIV/0!</v>
      </c>
      <c r="X152" s="41" t="e">
        <f t="shared" ref="X152" si="2391">IF($H153=$AS$2,ROUND(W152-W160/W161,5),ROUND($H161/2-$H161/2*COS((2*ACOS(1-W152/($H161/2))-W160/W161)/2),5))</f>
        <v>#DIV/0!</v>
      </c>
      <c r="Y152" s="41" t="e">
        <f t="shared" ref="Y152" si="2392">IF($H153=$AS$2,ROUND(X152-X160/X161,5),ROUND($H161/2-$H161/2*COS((2*ACOS(1-X152/($H161/2))-X160/X161)/2),5))</f>
        <v>#DIV/0!</v>
      </c>
      <c r="Z152" s="41" t="e">
        <f t="shared" ref="Z152" si="2393">IF($H153=$AS$2,ROUND(Y152-Y160/Y161,5),ROUND($H161/2-$H161/2*COS((2*ACOS(1-Y152/($H161/2))-Y160/Y161)/2),5))</f>
        <v>#DIV/0!</v>
      </c>
      <c r="AA152" s="41" t="e">
        <f t="shared" ref="AA152" si="2394">IF($H153=$AS$2,ROUND(Z152-Z160/Z161,5),ROUND($H161/2-$H161/2*COS((2*ACOS(1-Z152/($H161/2))-Z160/Z161)/2),5))</f>
        <v>#DIV/0!</v>
      </c>
      <c r="AB152" s="41" t="e">
        <f t="shared" ref="AB152" si="2395">IF($H153=$AS$2,ROUND(AA152-AA160/AA161,5),ROUND($H161/2-$H161/2*COS((2*ACOS(1-AA152/($H161/2))-AA160/AA161)/2),5))</f>
        <v>#DIV/0!</v>
      </c>
      <c r="AC152" s="41" t="e">
        <f t="shared" ref="AC152" si="2396">IF($H153=$AS$2,ROUND(AB152-AB160/AB161,5),ROUND($H161/2-$H161/2*COS((2*ACOS(1-AB152/($H161/2))-AB160/AB161)/2),5))</f>
        <v>#DIV/0!</v>
      </c>
      <c r="AD152" s="41" t="e">
        <f t="shared" ref="AD152" si="2397">IF($H153=$AS$2,ROUND(AC152-AC160/AC161,5),ROUND($H161/2-$H161/2*COS((2*ACOS(1-AC152/($H161/2))-AC160/AC161)/2),5))</f>
        <v>#DIV/0!</v>
      </c>
      <c r="AE152" s="41" t="e">
        <f t="shared" ref="AE152" si="2398">IF($H153=$AS$2,ROUND(AD152-AD160/AD161,5),ROUND($H161/2-$H161/2*COS((2*ACOS(1-AD152/($H161/2))-AD160/AD161)/2),5))</f>
        <v>#DIV/0!</v>
      </c>
      <c r="AF152" s="41" t="e">
        <f t="shared" ref="AF152" si="2399">IF($H153=$AS$2,ROUND(AE152-AE160/AE161,5),ROUND($H161/2-$H161/2*COS((2*ACOS(1-AE152/($H161/2))-AE160/AE161)/2),5))</f>
        <v>#DIV/0!</v>
      </c>
      <c r="AG152" s="41" t="e">
        <f t="shared" ref="AG152" si="2400">IF($H153=$AS$2,ROUND(AF152-AF160/AF161,5),ROUND($H161/2-$H161/2*COS((2*ACOS(1-AF152/($H161/2))-AF160/AF161)/2),5))</f>
        <v>#DIV/0!</v>
      </c>
      <c r="AH152" s="41" t="e">
        <f t="shared" ref="AH152" si="2401">IF($H153=$AS$2,ROUND(AG152-AG160/AG161,5),ROUND($H161/2-$H161/2*COS((2*ACOS(1-AG152/($H161/2))-AG160/AG161)/2),5))</f>
        <v>#DIV/0!</v>
      </c>
      <c r="AI152" s="41" t="e">
        <f t="shared" ref="AI152" si="2402">IF($H153=$AS$2,ROUND(AH152-AH160/AH161,5),ROUND($H161/2-$H161/2*COS((2*ACOS(1-AH152/($H161/2))-AH160/AH161)/2),5))</f>
        <v>#DIV/0!</v>
      </c>
      <c r="AJ152" s="41" t="e">
        <f t="shared" ref="AJ152" si="2403">IF($H153=$AS$2,ROUND(AI152-AI160/AI161,5),ROUND($H161/2-$H161/2*COS((2*ACOS(1-AI152/($H161/2))-AI160/AI161)/2),5))</f>
        <v>#DIV/0!</v>
      </c>
      <c r="AK152" s="41" t="e">
        <f t="shared" ref="AK152" si="2404">IF($H153=$AS$2,ROUND(AJ152-AJ160/AJ161,5),ROUND($H161/2-$H161/2*COS((2*ACOS(1-AJ152/($H161/2))-AJ160/AJ161)/2),5))</f>
        <v>#DIV/0!</v>
      </c>
      <c r="AL152" s="41" t="e">
        <f t="shared" ref="AL152" si="2405">IF($H153=$AS$2,ROUND(AK152-AK160/AK161,5),ROUND($H161/2-$H161/2*COS((2*ACOS(1-AK152/($H161/2))-AK160/AK161)/2),5))</f>
        <v>#DIV/0!</v>
      </c>
      <c r="AM152" s="41" t="e">
        <f t="shared" ref="AM152" si="2406">IF($H153=$AS$2,ROUND(AL152-AL160/AL161,5),ROUND($H161/2-$H161/2*COS((2*ACOS(1-AL152/($H161/2))-AL160/AL161)/2),5))</f>
        <v>#DIV/0!</v>
      </c>
      <c r="AN152" s="41" t="e">
        <f t="shared" ref="AN152" si="2407">IF($H153=$AS$2,ROUND(AM152-AM160/AM161,5),ROUND($H161/2-$H161/2*COS((2*ACOS(1-AM152/($H161/2))-AM160/AM161)/2),5))</f>
        <v>#DIV/0!</v>
      </c>
      <c r="AS152" t="s">
        <v>11</v>
      </c>
    </row>
    <row r="153" spans="1:45" ht="14.25" customHeight="1" x14ac:dyDescent="0.15">
      <c r="A153" s="50"/>
      <c r="B153" s="50"/>
      <c r="C153" s="6"/>
      <c r="D153" s="8"/>
      <c r="E153" s="12">
        <f>ROUND(D153/10000,3)</f>
        <v>0</v>
      </c>
      <c r="F153" s="4"/>
      <c r="G153" s="26" t="s">
        <v>17</v>
      </c>
      <c r="H153" s="30"/>
      <c r="I153" s="62"/>
      <c r="J153" s="59"/>
      <c r="K153" s="53"/>
      <c r="L153" s="62"/>
      <c r="M153" s="64"/>
      <c r="N153" s="58"/>
      <c r="O153" s="62"/>
      <c r="P153" s="64"/>
      <c r="Q153" s="53"/>
      <c r="R153" s="56"/>
      <c r="T153" s="42" t="s">
        <v>42</v>
      </c>
      <c r="U153" s="43" t="e">
        <f>IF($H153=$AS$2,ROUND($H158+2*(U152^2+$H160^2*U152^2)^0.5,5),ROUND($H161/2*2*ACOS(1-U152/($H161/2)),5))</f>
        <v>#DIV/0!</v>
      </c>
      <c r="V153" s="43" t="e">
        <f t="shared" ref="V153" si="2408">IF($H153=$AS$2,ROUND($H158+2*(V152^2+$H160^2*V152^2)^0.5,5),ROUND($H161/2*2*ACOS(1-V152/($H161/2)),5))</f>
        <v>#DIV/0!</v>
      </c>
      <c r="W153" s="43" t="e">
        <f t="shared" ref="W153" si="2409">IF($H153=$AS$2,ROUND($H158+2*(W152^2+$H160^2*W152^2)^0.5,5),ROUND($H161/2*2*ACOS(1-W152/($H161/2)),5))</f>
        <v>#DIV/0!</v>
      </c>
      <c r="X153" s="43" t="e">
        <f t="shared" ref="X153" si="2410">IF($H153=$AS$2,ROUND($H158+2*(X152^2+$H160^2*X152^2)^0.5,5),ROUND($H161/2*2*ACOS(1-X152/($H161/2)),5))</f>
        <v>#DIV/0!</v>
      </c>
      <c r="Y153" s="43" t="e">
        <f t="shared" ref="Y153" si="2411">IF($H153=$AS$2,ROUND($H158+2*(Y152^2+$H160^2*Y152^2)^0.5,5),ROUND($H161/2*2*ACOS(1-Y152/($H161/2)),5))</f>
        <v>#DIV/0!</v>
      </c>
      <c r="Z153" s="43" t="e">
        <f t="shared" ref="Z153" si="2412">IF($H153=$AS$2,ROUND($H158+2*(Z152^2+$H160^2*Z152^2)^0.5,5),ROUND($H161/2*2*ACOS(1-Z152/($H161/2)),5))</f>
        <v>#DIV/0!</v>
      </c>
      <c r="AA153" s="43" t="e">
        <f t="shared" ref="AA153" si="2413">IF($H153=$AS$2,ROUND($H158+2*(AA152^2+$H160^2*AA152^2)^0.5,5),ROUND($H161/2*2*ACOS(1-AA152/($H161/2)),5))</f>
        <v>#DIV/0!</v>
      </c>
      <c r="AB153" s="43" t="e">
        <f t="shared" ref="AB153" si="2414">IF($H153=$AS$2,ROUND($H158+2*(AB152^2+$H160^2*AB152^2)^0.5,5),ROUND($H161/2*2*ACOS(1-AB152/($H161/2)),5))</f>
        <v>#DIV/0!</v>
      </c>
      <c r="AC153" s="43" t="e">
        <f t="shared" ref="AC153" si="2415">IF($H153=$AS$2,ROUND($H158+2*(AC152^2+$H160^2*AC152^2)^0.5,5),ROUND($H161/2*2*ACOS(1-AC152/($H161/2)),5))</f>
        <v>#DIV/0!</v>
      </c>
      <c r="AD153" s="43" t="e">
        <f t="shared" ref="AD153" si="2416">IF($H153=$AS$2,ROUND($H158+2*(AD152^2+$H160^2*AD152^2)^0.5,5),ROUND($H161/2*2*ACOS(1-AD152/($H161/2)),5))</f>
        <v>#DIV/0!</v>
      </c>
      <c r="AE153" s="43" t="e">
        <f t="shared" ref="AE153" si="2417">IF($H153=$AS$2,ROUND($H158+2*(AE152^2+$H160^2*AE152^2)^0.5,5),ROUND($H161/2*2*ACOS(1-AE152/($H161/2)),5))</f>
        <v>#DIV/0!</v>
      </c>
      <c r="AF153" s="43" t="e">
        <f t="shared" ref="AF153" si="2418">IF($H153=$AS$2,ROUND($H158+2*(AF152^2+$H160^2*AF152^2)^0.5,5),ROUND($H161/2*2*ACOS(1-AF152/($H161/2)),5))</f>
        <v>#DIV/0!</v>
      </c>
      <c r="AG153" s="43" t="e">
        <f t="shared" ref="AG153" si="2419">IF($H153=$AS$2,ROUND($H158+2*(AG152^2+$H160^2*AG152^2)^0.5,5),ROUND($H161/2*2*ACOS(1-AG152/($H161/2)),5))</f>
        <v>#DIV/0!</v>
      </c>
      <c r="AH153" s="43" t="e">
        <f t="shared" ref="AH153" si="2420">IF($H153=$AS$2,ROUND($H158+2*(AH152^2+$H160^2*AH152^2)^0.5,5),ROUND($H161/2*2*ACOS(1-AH152/($H161/2)),5))</f>
        <v>#DIV/0!</v>
      </c>
      <c r="AI153" s="43" t="e">
        <f t="shared" ref="AI153" si="2421">IF($H153=$AS$2,ROUND($H158+2*(AI152^2+$H160^2*AI152^2)^0.5,5),ROUND($H161/2*2*ACOS(1-AI152/($H161/2)),5))</f>
        <v>#DIV/0!</v>
      </c>
      <c r="AJ153" s="43" t="e">
        <f t="shared" ref="AJ153" si="2422">IF($H153=$AS$2,ROUND($H158+2*(AJ152^2+$H160^2*AJ152^2)^0.5,5),ROUND($H161/2*2*ACOS(1-AJ152/($H161/2)),5))</f>
        <v>#DIV/0!</v>
      </c>
      <c r="AK153" s="43" t="e">
        <f t="shared" ref="AK153" si="2423">IF($H153=$AS$2,ROUND($H158+2*(AK152^2+$H160^2*AK152^2)^0.5,5),ROUND($H161/2*2*ACOS(1-AK152/($H161/2)),5))</f>
        <v>#DIV/0!</v>
      </c>
      <c r="AL153" s="43" t="e">
        <f t="shared" ref="AL153" si="2424">IF($H153=$AS$2,ROUND($H158+2*(AL152^2+$H160^2*AL152^2)^0.5,5),ROUND($H161/2*2*ACOS(1-AL152/($H161/2)),5))</f>
        <v>#DIV/0!</v>
      </c>
      <c r="AM153" s="43" t="e">
        <f t="shared" ref="AM153" si="2425">IF($H153=$AS$2,ROUND($H158+2*(AM152^2+$H160^2*AM152^2)^0.5,5),ROUND($H161/2*2*ACOS(1-AM152/($H161/2)),5))</f>
        <v>#DIV/0!</v>
      </c>
      <c r="AN153" s="43" t="e">
        <f t="shared" ref="AN153" si="2426">IF($H153=$AS$2,ROUND($H158+2*(AN152^2+$H160^2*AN152^2)^0.5,5),ROUND($H161/2*2*ACOS(1-AN152/($H161/2)),5))</f>
        <v>#DIV/0!</v>
      </c>
      <c r="AS153" t="s">
        <v>12</v>
      </c>
    </row>
    <row r="154" spans="1:45" ht="14.25" customHeight="1" x14ac:dyDescent="0.15">
      <c r="A154" s="50"/>
      <c r="B154" s="50"/>
      <c r="C154" s="6"/>
      <c r="D154" s="8"/>
      <c r="E154" s="12">
        <f>ROUND(D154/10000,3)</f>
        <v>0</v>
      </c>
      <c r="F154" s="4"/>
      <c r="G154" s="26" t="s">
        <v>18</v>
      </c>
      <c r="H154" s="31"/>
      <c r="I154" s="62" t="s">
        <v>24</v>
      </c>
      <c r="J154" s="59" t="e">
        <f>IF($H153=$AS$2,ROUND($H158+2*(J152^2+$H160^2*J152^2)^0.5,4),ROUND($H161/2*(2*ACOS(1-J152/($H161/2))),4))</f>
        <v>#DIV/0!</v>
      </c>
      <c r="K154" s="53"/>
      <c r="L154" s="62" t="s">
        <v>34</v>
      </c>
      <c r="M154" s="65" t="e">
        <f>IF($H153=$AS$2,ROUND($H158+2*(M152^2+$H160^2*M152^2)^0.5,5),ROUND($H161/2*(2*ACOS(1-M152/($H161/2))),5))</f>
        <v>#DIV/0!</v>
      </c>
      <c r="N154" s="58"/>
      <c r="O154" s="68" t="s">
        <v>27</v>
      </c>
      <c r="P154" s="70"/>
      <c r="Q154" s="53"/>
      <c r="R154" s="56"/>
      <c r="T154" s="42" t="s">
        <v>43</v>
      </c>
      <c r="U154" s="43" t="e">
        <f>IF($H153=$AS$2,ROUND(U152*($H158+$H160*U152),5),ROUND($H161^2/8*(2*ACOS(1-U152/($H161/2))-SIN(2*ACOS(1-U152/($H161/2)))),5))</f>
        <v>#DIV/0!</v>
      </c>
      <c r="V154" s="43" t="e">
        <f t="shared" ref="V154" si="2427">IF($H153=$AS$2,ROUND(V152*($H158+$H160*V152),5),ROUND($H161^2/8*(2*ACOS(1-V152/($H161/2))-SIN(2*ACOS(1-V152/($H161/2)))),5))</f>
        <v>#DIV/0!</v>
      </c>
      <c r="W154" s="43" t="e">
        <f t="shared" ref="W154" si="2428">IF($H153=$AS$2,ROUND(W152*($H158+$H160*W152),5),ROUND($H161^2/8*(2*ACOS(1-W152/($H161/2))-SIN(2*ACOS(1-W152/($H161/2)))),5))</f>
        <v>#DIV/0!</v>
      </c>
      <c r="X154" s="43" t="e">
        <f t="shared" ref="X154" si="2429">IF($H153=$AS$2,ROUND(X152*($H158+$H160*X152),5),ROUND($H161^2/8*(2*ACOS(1-X152/($H161/2))-SIN(2*ACOS(1-X152/($H161/2)))),5))</f>
        <v>#DIV/0!</v>
      </c>
      <c r="Y154" s="43" t="e">
        <f t="shared" ref="Y154" si="2430">IF($H153=$AS$2,ROUND(Y152*($H158+$H160*Y152),5),ROUND($H161^2/8*(2*ACOS(1-Y152/($H161/2))-SIN(2*ACOS(1-Y152/($H161/2)))),5))</f>
        <v>#DIV/0!</v>
      </c>
      <c r="Z154" s="43" t="e">
        <f t="shared" ref="Z154" si="2431">IF($H153=$AS$2,ROUND(Z152*($H158+$H160*Z152),5),ROUND($H161^2/8*(2*ACOS(1-Z152/($H161/2))-SIN(2*ACOS(1-Z152/($H161/2)))),5))</f>
        <v>#DIV/0!</v>
      </c>
      <c r="AA154" s="43" t="e">
        <f t="shared" ref="AA154" si="2432">IF($H153=$AS$2,ROUND(AA152*($H158+$H160*AA152),5),ROUND($H161^2/8*(2*ACOS(1-AA152/($H161/2))-SIN(2*ACOS(1-AA152/($H161/2)))),5))</f>
        <v>#DIV/0!</v>
      </c>
      <c r="AB154" s="43" t="e">
        <f t="shared" ref="AB154" si="2433">IF($H153=$AS$2,ROUND(AB152*($H158+$H160*AB152),5),ROUND($H161^2/8*(2*ACOS(1-AB152/($H161/2))-SIN(2*ACOS(1-AB152/($H161/2)))),5))</f>
        <v>#DIV/0!</v>
      </c>
      <c r="AC154" s="43" t="e">
        <f t="shared" ref="AC154" si="2434">IF($H153=$AS$2,ROUND(AC152*($H158+$H160*AC152),5),ROUND($H161^2/8*(2*ACOS(1-AC152/($H161/2))-SIN(2*ACOS(1-AC152/($H161/2)))),5))</f>
        <v>#DIV/0!</v>
      </c>
      <c r="AD154" s="43" t="e">
        <f t="shared" ref="AD154" si="2435">IF($H153=$AS$2,ROUND(AD152*($H158+$H160*AD152),5),ROUND($H161^2/8*(2*ACOS(1-AD152/($H161/2))-SIN(2*ACOS(1-AD152/($H161/2)))),5))</f>
        <v>#DIV/0!</v>
      </c>
      <c r="AE154" s="43" t="e">
        <f t="shared" ref="AE154" si="2436">IF($H153=$AS$2,ROUND(AE152*($H158+$H160*AE152),5),ROUND($H161^2/8*(2*ACOS(1-AE152/($H161/2))-SIN(2*ACOS(1-AE152/($H161/2)))),5))</f>
        <v>#DIV/0!</v>
      </c>
      <c r="AF154" s="43" t="e">
        <f t="shared" ref="AF154" si="2437">IF($H153=$AS$2,ROUND(AF152*($H158+$H160*AF152),5),ROUND($H161^2/8*(2*ACOS(1-AF152/($H161/2))-SIN(2*ACOS(1-AF152/($H161/2)))),5))</f>
        <v>#DIV/0!</v>
      </c>
      <c r="AG154" s="43" t="e">
        <f t="shared" ref="AG154" si="2438">IF($H153=$AS$2,ROUND(AG152*($H158+$H160*AG152),5),ROUND($H161^2/8*(2*ACOS(1-AG152/($H161/2))-SIN(2*ACOS(1-AG152/($H161/2)))),5))</f>
        <v>#DIV/0!</v>
      </c>
      <c r="AH154" s="43" t="e">
        <f t="shared" ref="AH154" si="2439">IF($H153=$AS$2,ROUND(AH152*($H158+$H160*AH152),5),ROUND($H161^2/8*(2*ACOS(1-AH152/($H161/2))-SIN(2*ACOS(1-AH152/($H161/2)))),5))</f>
        <v>#DIV/0!</v>
      </c>
      <c r="AI154" s="43" t="e">
        <f t="shared" ref="AI154" si="2440">IF($H153=$AS$2,ROUND(AI152*($H158+$H160*AI152),5),ROUND($H161^2/8*(2*ACOS(1-AI152/($H161/2))-SIN(2*ACOS(1-AI152/($H161/2)))),5))</f>
        <v>#DIV/0!</v>
      </c>
      <c r="AJ154" s="43" t="e">
        <f t="shared" ref="AJ154" si="2441">IF($H153=$AS$2,ROUND(AJ152*($H158+$H160*AJ152),5),ROUND($H161^2/8*(2*ACOS(1-AJ152/($H161/2))-SIN(2*ACOS(1-AJ152/($H161/2)))),5))</f>
        <v>#DIV/0!</v>
      </c>
      <c r="AK154" s="43" t="e">
        <f t="shared" ref="AK154" si="2442">IF($H153=$AS$2,ROUND(AK152*($H158+$H160*AK152),5),ROUND($H161^2/8*(2*ACOS(1-AK152/($H161/2))-SIN(2*ACOS(1-AK152/($H161/2)))),5))</f>
        <v>#DIV/0!</v>
      </c>
      <c r="AL154" s="43" t="e">
        <f t="shared" ref="AL154" si="2443">IF($H153=$AS$2,ROUND(AL152*($H158+$H160*AL152),5),ROUND($H161^2/8*(2*ACOS(1-AL152/($H161/2))-SIN(2*ACOS(1-AL152/($H161/2)))),5))</f>
        <v>#DIV/0!</v>
      </c>
      <c r="AM154" s="43" t="e">
        <f t="shared" ref="AM154" si="2444">IF($H153=$AS$2,ROUND(AM152*($H158+$H160*AM152),5),ROUND($H161^2/8*(2*ACOS(1-AM152/($H161/2))-SIN(2*ACOS(1-AM152/($H161/2)))),5))</f>
        <v>#DIV/0!</v>
      </c>
      <c r="AN154" s="43" t="e">
        <f t="shared" ref="AN154" si="2445">IF($H153=$AS$2,ROUND(AN152*($H158+$H160*AN152),5),ROUND($H161^2/8*(2*ACOS(1-AN152/($H161/2))-SIN(2*ACOS(1-AN152/($H161/2)))),5))</f>
        <v>#DIV/0!</v>
      </c>
    </row>
    <row r="155" spans="1:45" ht="14.25" customHeight="1" x14ac:dyDescent="0.15">
      <c r="A155" s="50"/>
      <c r="B155" s="50"/>
      <c r="C155" s="6"/>
      <c r="D155" s="8"/>
      <c r="E155" s="12">
        <f>ROUND(D155/10000,3)</f>
        <v>0</v>
      </c>
      <c r="F155" s="4"/>
      <c r="G155" s="26" t="s">
        <v>19</v>
      </c>
      <c r="H155" s="48"/>
      <c r="I155" s="62"/>
      <c r="J155" s="59"/>
      <c r="K155" s="53"/>
      <c r="L155" s="62"/>
      <c r="M155" s="66"/>
      <c r="N155" s="58"/>
      <c r="O155" s="69"/>
      <c r="P155" s="70"/>
      <c r="Q155" s="53"/>
      <c r="R155" s="56"/>
      <c r="T155" s="42" t="s">
        <v>44</v>
      </c>
      <c r="U155" s="43" t="e">
        <f>ROUND(U154/U153,5)</f>
        <v>#DIV/0!</v>
      </c>
      <c r="V155" s="43" t="e">
        <f t="shared" ref="V155" si="2446">ROUND(V154/V153,5)</f>
        <v>#DIV/0!</v>
      </c>
      <c r="W155" s="43" t="e">
        <f t="shared" ref="W155" si="2447">ROUND(W154/W153,5)</f>
        <v>#DIV/0!</v>
      </c>
      <c r="X155" s="43" t="e">
        <f t="shared" ref="X155" si="2448">ROUND(X154/X153,5)</f>
        <v>#DIV/0!</v>
      </c>
      <c r="Y155" s="43" t="e">
        <f t="shared" ref="Y155" si="2449">ROUND(Y154/Y153,5)</f>
        <v>#DIV/0!</v>
      </c>
      <c r="Z155" s="43" t="e">
        <f t="shared" ref="Z155" si="2450">ROUND(Z154/Z153,5)</f>
        <v>#DIV/0!</v>
      </c>
      <c r="AA155" s="43" t="e">
        <f t="shared" ref="AA155" si="2451">ROUND(AA154/AA153,5)</f>
        <v>#DIV/0!</v>
      </c>
      <c r="AB155" s="43" t="e">
        <f t="shared" ref="AB155" si="2452">ROUND(AB154/AB153,5)</f>
        <v>#DIV/0!</v>
      </c>
      <c r="AC155" s="43" t="e">
        <f t="shared" ref="AC155" si="2453">ROUND(AC154/AC153,5)</f>
        <v>#DIV/0!</v>
      </c>
      <c r="AD155" s="43" t="e">
        <f t="shared" ref="AD155" si="2454">ROUND(AD154/AD153,5)</f>
        <v>#DIV/0!</v>
      </c>
      <c r="AE155" s="43" t="e">
        <f t="shared" ref="AE155" si="2455">ROUND(AE154/AE153,5)</f>
        <v>#DIV/0!</v>
      </c>
      <c r="AF155" s="43" t="e">
        <f t="shared" ref="AF155" si="2456">ROUND(AF154/AF153,5)</f>
        <v>#DIV/0!</v>
      </c>
      <c r="AG155" s="43" t="e">
        <f t="shared" ref="AG155" si="2457">ROUND(AG154/AG153,5)</f>
        <v>#DIV/0!</v>
      </c>
      <c r="AH155" s="43" t="e">
        <f t="shared" ref="AH155" si="2458">ROUND(AH154/AH153,5)</f>
        <v>#DIV/0!</v>
      </c>
      <c r="AI155" s="43" t="e">
        <f t="shared" ref="AI155" si="2459">ROUND(AI154/AI153,5)</f>
        <v>#DIV/0!</v>
      </c>
      <c r="AJ155" s="43" t="e">
        <f t="shared" ref="AJ155" si="2460">ROUND(AJ154/AJ153,5)</f>
        <v>#DIV/0!</v>
      </c>
      <c r="AK155" s="43" t="e">
        <f t="shared" ref="AK155" si="2461">ROUND(AK154/AK153,5)</f>
        <v>#DIV/0!</v>
      </c>
      <c r="AL155" s="43" t="e">
        <f t="shared" ref="AL155" si="2462">ROUND(AL154/AL153,5)</f>
        <v>#DIV/0!</v>
      </c>
      <c r="AM155" s="43" t="e">
        <f t="shared" ref="AM155" si="2463">ROUND(AM154/AM153,5)</f>
        <v>#DIV/0!</v>
      </c>
      <c r="AN155" s="43" t="e">
        <f t="shared" ref="AN155" si="2464">ROUND(AN154/AN153,5)</f>
        <v>#DIV/0!</v>
      </c>
    </row>
    <row r="156" spans="1:45" ht="14.25" customHeight="1" x14ac:dyDescent="0.15">
      <c r="A156" s="50"/>
      <c r="B156" s="50"/>
      <c r="C156" s="15" t="s">
        <v>6</v>
      </c>
      <c r="D156" s="16">
        <f>SUM(D152:D155)</f>
        <v>0</v>
      </c>
      <c r="E156" s="13">
        <f>SUM(E152:E155)</f>
        <v>0</v>
      </c>
      <c r="F156" s="17">
        <f>IF(E156=0,0,ROUND(F152*E152/E156+F153*E153/E156+F154*E154/E156+F155*E155/E156,2))</f>
        <v>0</v>
      </c>
      <c r="G156" s="38" t="s">
        <v>20</v>
      </c>
      <c r="H156" s="32"/>
      <c r="I156" s="62" t="s">
        <v>32</v>
      </c>
      <c r="J156" s="59" t="e">
        <f>IF($H153=$AS$2,ROUND(J152*($H158+$H160*J152),4),ROUND($H161^2/8*((2*ACOS(1-J152/($H161/2)))-SIN((2*ACOS(1-J152/($H161/2))))),4))</f>
        <v>#DIV/0!</v>
      </c>
      <c r="K156" s="53"/>
      <c r="L156" s="62" t="s">
        <v>33</v>
      </c>
      <c r="M156" s="64" t="e">
        <f>IF($H153=$AS$2,ROUND(M152*($H158+$H160*M152),5),ROUND($H161^2/8*(2*ACOS(1-M152/($H161/2))-SIN(2*ACOS(1-M152/($H161/2)))),5))</f>
        <v>#DIV/0!</v>
      </c>
      <c r="N156" s="58"/>
      <c r="O156" s="62" t="s">
        <v>28</v>
      </c>
      <c r="P156" s="59" t="e">
        <f>ROUND($H154/M160/60,4)</f>
        <v>#DIV/0!</v>
      </c>
      <c r="Q156" s="53"/>
      <c r="R156" s="56"/>
      <c r="T156" s="42" t="s">
        <v>45</v>
      </c>
      <c r="U156" s="43" t="e">
        <f>ROUND((U155^(2/3)*$H155^0.5)/$H156,5)</f>
        <v>#DIV/0!</v>
      </c>
      <c r="V156" s="43" t="e">
        <f>ROUND((V155^(2/3)*$H155^0.5)/$H156,5)</f>
        <v>#DIV/0!</v>
      </c>
      <c r="W156" s="43" t="e">
        <f t="shared" ref="W156" si="2465">ROUND((W155^(2/3)*$H155^0.5)/$H156,5)</f>
        <v>#DIV/0!</v>
      </c>
      <c r="X156" s="43" t="e">
        <f t="shared" ref="X156" si="2466">ROUND((X155^(2/3)*$H155^0.5)/$H156,5)</f>
        <v>#DIV/0!</v>
      </c>
      <c r="Y156" s="43" t="e">
        <f t="shared" ref="Y156" si="2467">ROUND((Y155^(2/3)*$H155^0.5)/$H156,5)</f>
        <v>#DIV/0!</v>
      </c>
      <c r="Z156" s="43" t="e">
        <f t="shared" ref="Z156" si="2468">ROUND((Z155^(2/3)*$H155^0.5)/$H156,5)</f>
        <v>#DIV/0!</v>
      </c>
      <c r="AA156" s="43" t="e">
        <f t="shared" ref="AA156" si="2469">ROUND((AA155^(2/3)*$H155^0.5)/$H156,5)</f>
        <v>#DIV/0!</v>
      </c>
      <c r="AB156" s="43" t="e">
        <f t="shared" ref="AB156" si="2470">ROUND((AB155^(2/3)*$H155^0.5)/$H156,5)</f>
        <v>#DIV/0!</v>
      </c>
      <c r="AC156" s="43" t="e">
        <f t="shared" ref="AC156" si="2471">ROUND((AC155^(2/3)*$H155^0.5)/$H156,5)</f>
        <v>#DIV/0!</v>
      </c>
      <c r="AD156" s="43" t="e">
        <f t="shared" ref="AD156" si="2472">ROUND((AD155^(2/3)*$H155^0.5)/$H156,5)</f>
        <v>#DIV/0!</v>
      </c>
      <c r="AE156" s="43" t="e">
        <f t="shared" ref="AE156" si="2473">ROUND((AE155^(2/3)*$H155^0.5)/$H156,5)</f>
        <v>#DIV/0!</v>
      </c>
      <c r="AF156" s="43" t="e">
        <f t="shared" ref="AF156" si="2474">ROUND((AF155^(2/3)*$H155^0.5)/$H156,5)</f>
        <v>#DIV/0!</v>
      </c>
      <c r="AG156" s="43" t="e">
        <f t="shared" ref="AG156" si="2475">ROUND((AG155^(2/3)*$H155^0.5)/$H156,5)</f>
        <v>#DIV/0!</v>
      </c>
      <c r="AH156" s="43" t="e">
        <f t="shared" ref="AH156" si="2476">ROUND((AH155^(2/3)*$H155^0.5)/$H156,5)</f>
        <v>#DIV/0!</v>
      </c>
      <c r="AI156" s="43" t="e">
        <f t="shared" ref="AI156" si="2477">ROUND((AI155^(2/3)*$H155^0.5)/$H156,5)</f>
        <v>#DIV/0!</v>
      </c>
      <c r="AJ156" s="43" t="e">
        <f t="shared" ref="AJ156" si="2478">ROUND((AJ155^(2/3)*$H155^0.5)/$H156,5)</f>
        <v>#DIV/0!</v>
      </c>
      <c r="AK156" s="43" t="e">
        <f t="shared" ref="AK156" si="2479">ROUND((AK155^(2/3)*$H155^0.5)/$H156,5)</f>
        <v>#DIV/0!</v>
      </c>
      <c r="AL156" s="43" t="e">
        <f t="shared" ref="AL156" si="2480">ROUND((AL155^(2/3)*$H155^0.5)/$H156,5)</f>
        <v>#DIV/0!</v>
      </c>
      <c r="AM156" s="43" t="e">
        <f t="shared" ref="AM156" si="2481">ROUND((AM155^(2/3)*$H155^0.5)/$H156,5)</f>
        <v>#DIV/0!</v>
      </c>
      <c r="AN156" s="43" t="e">
        <f t="shared" ref="AN156" si="2482">ROUND((AN155^(2/3)*$H155^0.5)/$H156,5)</f>
        <v>#DIV/0!</v>
      </c>
    </row>
    <row r="157" spans="1:45" ht="14.25" customHeight="1" x14ac:dyDescent="0.15">
      <c r="A157" s="50"/>
      <c r="B157" s="50"/>
      <c r="C157" s="5"/>
      <c r="D157" s="7"/>
      <c r="E157" s="11">
        <f>ROUND(D157/10000,3)</f>
        <v>0</v>
      </c>
      <c r="F157" s="3"/>
      <c r="G157" s="26" t="s">
        <v>97</v>
      </c>
      <c r="H157" s="31"/>
      <c r="I157" s="62"/>
      <c r="J157" s="59"/>
      <c r="K157" s="53"/>
      <c r="L157" s="62"/>
      <c r="M157" s="64"/>
      <c r="N157" s="58"/>
      <c r="O157" s="62"/>
      <c r="P157" s="59"/>
      <c r="Q157" s="53"/>
      <c r="R157" s="56"/>
      <c r="T157" s="44" t="s">
        <v>46</v>
      </c>
      <c r="U157" s="45" t="e">
        <f>ROUND(U154*U156,4)</f>
        <v>#DIV/0!</v>
      </c>
      <c r="V157" s="45" t="e">
        <f t="shared" ref="V157" si="2483">ROUND(V154*V156,4)</f>
        <v>#DIV/0!</v>
      </c>
      <c r="W157" s="45" t="e">
        <f t="shared" ref="W157" si="2484">ROUND(W154*W156,4)</f>
        <v>#DIV/0!</v>
      </c>
      <c r="X157" s="45" t="e">
        <f t="shared" ref="X157" si="2485">ROUND(X154*X156,4)</f>
        <v>#DIV/0!</v>
      </c>
      <c r="Y157" s="45" t="e">
        <f t="shared" ref="Y157" si="2486">ROUND(Y154*Y156,4)</f>
        <v>#DIV/0!</v>
      </c>
      <c r="Z157" s="45" t="e">
        <f t="shared" ref="Z157" si="2487">ROUND(Z154*Z156,4)</f>
        <v>#DIV/0!</v>
      </c>
      <c r="AA157" s="45" t="e">
        <f t="shared" ref="AA157" si="2488">ROUND(AA154*AA156,4)</f>
        <v>#DIV/0!</v>
      </c>
      <c r="AB157" s="45" t="e">
        <f t="shared" ref="AB157" si="2489">ROUND(AB154*AB156,4)</f>
        <v>#DIV/0!</v>
      </c>
      <c r="AC157" s="45" t="e">
        <f t="shared" ref="AC157" si="2490">ROUND(AC154*AC156,4)</f>
        <v>#DIV/0!</v>
      </c>
      <c r="AD157" s="45" t="e">
        <f t="shared" ref="AD157" si="2491">ROUND(AD154*AD156,4)</f>
        <v>#DIV/0!</v>
      </c>
      <c r="AE157" s="45" t="e">
        <f t="shared" ref="AE157" si="2492">ROUND(AE154*AE156,4)</f>
        <v>#DIV/0!</v>
      </c>
      <c r="AF157" s="45" t="e">
        <f t="shared" ref="AF157" si="2493">ROUND(AF154*AF156,4)</f>
        <v>#DIV/0!</v>
      </c>
      <c r="AG157" s="45" t="e">
        <f t="shared" ref="AG157" si="2494">ROUND(AG154*AG156,4)</f>
        <v>#DIV/0!</v>
      </c>
      <c r="AH157" s="45" t="e">
        <f t="shared" ref="AH157" si="2495">ROUND(AH154*AH156,4)</f>
        <v>#DIV/0!</v>
      </c>
      <c r="AI157" s="45" t="e">
        <f t="shared" ref="AI157" si="2496">ROUND(AI154*AI156,4)</f>
        <v>#DIV/0!</v>
      </c>
      <c r="AJ157" s="45" t="e">
        <f t="shared" ref="AJ157" si="2497">ROUND(AJ154*AJ156,4)</f>
        <v>#DIV/0!</v>
      </c>
      <c r="AK157" s="45" t="e">
        <f t="shared" ref="AK157" si="2498">ROUND(AK154*AK156,4)</f>
        <v>#DIV/0!</v>
      </c>
      <c r="AL157" s="45" t="e">
        <f t="shared" ref="AL157" si="2499">ROUND(AL154*AL156,4)</f>
        <v>#DIV/0!</v>
      </c>
      <c r="AM157" s="45" t="e">
        <f t="shared" ref="AM157" si="2500">ROUND(AM154*AM156,4)</f>
        <v>#DIV/0!</v>
      </c>
      <c r="AN157" s="45" t="e">
        <f t="shared" ref="AN157" si="2501">ROUND(AN154*AN156,4)</f>
        <v>#DIV/0!</v>
      </c>
    </row>
    <row r="158" spans="1:45" ht="14.25" customHeight="1" x14ac:dyDescent="0.15">
      <c r="A158" s="50"/>
      <c r="B158" s="50"/>
      <c r="C158" s="6"/>
      <c r="D158" s="8"/>
      <c r="E158" s="12">
        <f>ROUND(D158/10000,3)</f>
        <v>0</v>
      </c>
      <c r="F158" s="4"/>
      <c r="G158" s="26" t="s">
        <v>98</v>
      </c>
      <c r="H158" s="31"/>
      <c r="I158" s="62" t="s">
        <v>25</v>
      </c>
      <c r="J158" s="59" t="e">
        <f>ROUND(J156/J154,4)</f>
        <v>#DIV/0!</v>
      </c>
      <c r="K158" s="53"/>
      <c r="L158" s="62" t="s">
        <v>35</v>
      </c>
      <c r="M158" s="64" t="e">
        <f>ROUND(M156/M154,5)</f>
        <v>#DIV/0!</v>
      </c>
      <c r="N158" s="58"/>
      <c r="O158" s="62" t="s">
        <v>29</v>
      </c>
      <c r="P158" s="59" t="e">
        <f>SUM(P154:P157)</f>
        <v>#DIV/0!</v>
      </c>
      <c r="Q158" s="53"/>
      <c r="R158" s="56"/>
      <c r="T158" s="42" t="s">
        <v>47</v>
      </c>
      <c r="U158" s="43" t="e">
        <f>ROUND($H154/U156/60,4)</f>
        <v>#DIV/0!</v>
      </c>
      <c r="V158" s="43" t="e">
        <f t="shared" ref="V158:AN158" si="2502">ROUND($H154/V156/60,4)</f>
        <v>#DIV/0!</v>
      </c>
      <c r="W158" s="43" t="e">
        <f t="shared" si="2502"/>
        <v>#DIV/0!</v>
      </c>
      <c r="X158" s="43" t="e">
        <f t="shared" si="2502"/>
        <v>#DIV/0!</v>
      </c>
      <c r="Y158" s="43" t="e">
        <f t="shared" si="2502"/>
        <v>#DIV/0!</v>
      </c>
      <c r="Z158" s="43" t="e">
        <f t="shared" si="2502"/>
        <v>#DIV/0!</v>
      </c>
      <c r="AA158" s="43" t="e">
        <f t="shared" si="2502"/>
        <v>#DIV/0!</v>
      </c>
      <c r="AB158" s="43" t="e">
        <f t="shared" si="2502"/>
        <v>#DIV/0!</v>
      </c>
      <c r="AC158" s="43" t="e">
        <f t="shared" si="2502"/>
        <v>#DIV/0!</v>
      </c>
      <c r="AD158" s="43" t="e">
        <f t="shared" si="2502"/>
        <v>#DIV/0!</v>
      </c>
      <c r="AE158" s="43" t="e">
        <f t="shared" si="2502"/>
        <v>#DIV/0!</v>
      </c>
      <c r="AF158" s="43" t="e">
        <f t="shared" si="2502"/>
        <v>#DIV/0!</v>
      </c>
      <c r="AG158" s="43" t="e">
        <f t="shared" si="2502"/>
        <v>#DIV/0!</v>
      </c>
      <c r="AH158" s="43" t="e">
        <f t="shared" si="2502"/>
        <v>#DIV/0!</v>
      </c>
      <c r="AI158" s="43" t="e">
        <f t="shared" si="2502"/>
        <v>#DIV/0!</v>
      </c>
      <c r="AJ158" s="43" t="e">
        <f t="shared" si="2502"/>
        <v>#DIV/0!</v>
      </c>
      <c r="AK158" s="43" t="e">
        <f t="shared" si="2502"/>
        <v>#DIV/0!</v>
      </c>
      <c r="AL158" s="43" t="e">
        <f t="shared" si="2502"/>
        <v>#DIV/0!</v>
      </c>
      <c r="AM158" s="43" t="e">
        <f t="shared" si="2502"/>
        <v>#DIV/0!</v>
      </c>
      <c r="AN158" s="43" t="e">
        <f t="shared" si="2502"/>
        <v>#DIV/0!</v>
      </c>
    </row>
    <row r="159" spans="1:45" ht="14.25" customHeight="1" x14ac:dyDescent="0.15">
      <c r="A159" s="50"/>
      <c r="B159" s="50"/>
      <c r="C159" s="6"/>
      <c r="D159" s="8"/>
      <c r="E159" s="12">
        <f>ROUND(D159/10000,3)</f>
        <v>0</v>
      </c>
      <c r="F159" s="4"/>
      <c r="G159" s="26" t="s">
        <v>21</v>
      </c>
      <c r="H159" s="31"/>
      <c r="I159" s="62"/>
      <c r="J159" s="59"/>
      <c r="K159" s="53"/>
      <c r="L159" s="62"/>
      <c r="M159" s="64"/>
      <c r="N159" s="58"/>
      <c r="O159" s="62"/>
      <c r="P159" s="59"/>
      <c r="Q159" s="53"/>
      <c r="R159" s="56"/>
      <c r="T159" s="44" t="s">
        <v>48</v>
      </c>
      <c r="U159" s="45" t="e">
        <f>ROUND($F161*3500/($P154+U158+25)*$E161/360,4)</f>
        <v>#DIV/0!</v>
      </c>
      <c r="V159" s="45" t="e">
        <f t="shared" ref="V159" si="2503">ROUND($F161*3500/($P154+V158+25)*$E161/360,4)</f>
        <v>#DIV/0!</v>
      </c>
      <c r="W159" s="45" t="e">
        <f t="shared" ref="W159" si="2504">ROUND($F161*3500/($P154+W158+25)*$E161/360,4)</f>
        <v>#DIV/0!</v>
      </c>
      <c r="X159" s="45" t="e">
        <f t="shared" ref="X159" si="2505">ROUND($F161*3500/($P154+X158+25)*$E161/360,4)</f>
        <v>#DIV/0!</v>
      </c>
      <c r="Y159" s="45" t="e">
        <f t="shared" ref="Y159" si="2506">ROUND($F161*3500/($P154+Y158+25)*$E161/360,4)</f>
        <v>#DIV/0!</v>
      </c>
      <c r="Z159" s="45" t="e">
        <f t="shared" ref="Z159" si="2507">ROUND($F161*3500/($P154+Z158+25)*$E161/360,4)</f>
        <v>#DIV/0!</v>
      </c>
      <c r="AA159" s="45" t="e">
        <f t="shared" ref="AA159" si="2508">ROUND($F161*3500/($P154+AA158+25)*$E161/360,4)</f>
        <v>#DIV/0!</v>
      </c>
      <c r="AB159" s="45" t="e">
        <f t="shared" ref="AB159" si="2509">ROUND($F161*3500/($P154+AB158+25)*$E161/360,4)</f>
        <v>#DIV/0!</v>
      </c>
      <c r="AC159" s="45" t="e">
        <f t="shared" ref="AC159" si="2510">ROUND($F161*3500/($P154+AC158+25)*$E161/360,4)</f>
        <v>#DIV/0!</v>
      </c>
      <c r="AD159" s="45" t="e">
        <f t="shared" ref="AD159" si="2511">ROUND($F161*3500/($P154+AD158+25)*$E161/360,4)</f>
        <v>#DIV/0!</v>
      </c>
      <c r="AE159" s="45" t="e">
        <f t="shared" ref="AE159" si="2512">ROUND($F161*3500/($P154+AE158+25)*$E161/360,4)</f>
        <v>#DIV/0!</v>
      </c>
      <c r="AF159" s="45" t="e">
        <f t="shared" ref="AF159" si="2513">ROUND($F161*3500/($P154+AF158+25)*$E161/360,4)</f>
        <v>#DIV/0!</v>
      </c>
      <c r="AG159" s="45" t="e">
        <f t="shared" ref="AG159" si="2514">ROUND($F161*3500/($P154+AG158+25)*$E161/360,4)</f>
        <v>#DIV/0!</v>
      </c>
      <c r="AH159" s="45" t="e">
        <f t="shared" ref="AH159" si="2515">ROUND($F161*3500/($P154+AH158+25)*$E161/360,4)</f>
        <v>#DIV/0!</v>
      </c>
      <c r="AI159" s="45" t="e">
        <f t="shared" ref="AI159" si="2516">ROUND($F161*3500/($P154+AI158+25)*$E161/360,4)</f>
        <v>#DIV/0!</v>
      </c>
      <c r="AJ159" s="45" t="e">
        <f t="shared" ref="AJ159" si="2517">ROUND($F161*3500/($P154+AJ158+25)*$E161/360,4)</f>
        <v>#DIV/0!</v>
      </c>
      <c r="AK159" s="45" t="e">
        <f t="shared" ref="AK159" si="2518">ROUND($F161*3500/($P154+AK158+25)*$E161/360,4)</f>
        <v>#DIV/0!</v>
      </c>
      <c r="AL159" s="45" t="e">
        <f t="shared" ref="AL159" si="2519">ROUND($F161*3500/($P154+AL158+25)*$E161/360,4)</f>
        <v>#DIV/0!</v>
      </c>
      <c r="AM159" s="45" t="e">
        <f t="shared" ref="AM159" si="2520">ROUND($F161*3500/($P154+AM158+25)*$E161/360,4)</f>
        <v>#DIV/0!</v>
      </c>
      <c r="AN159" s="45" t="e">
        <f t="shared" ref="AN159" si="2521">ROUND($F161*3500/($P154+AN158+25)*$E161/360,4)</f>
        <v>#DIV/0!</v>
      </c>
    </row>
    <row r="160" spans="1:45" ht="14.25" customHeight="1" x14ac:dyDescent="0.15">
      <c r="A160" s="50"/>
      <c r="B160" s="50"/>
      <c r="C160" s="15" t="s">
        <v>7</v>
      </c>
      <c r="D160" s="16">
        <f>SUM(D157:D159)</f>
        <v>0</v>
      </c>
      <c r="E160" s="13">
        <f>SUM(E157:E159)</f>
        <v>0</v>
      </c>
      <c r="F160" s="17">
        <f>IF(E160=0,0,ROUND(F157*E157/E160+F158*E158/E160+F159*E159/E160,2))</f>
        <v>0</v>
      </c>
      <c r="G160" s="34" t="s">
        <v>40</v>
      </c>
      <c r="H160" s="35" t="str">
        <f>IF(H153=AS$2,ROUND((H157-H158)/(2*H159),4),"")</f>
        <v/>
      </c>
      <c r="I160" s="62" t="s">
        <v>26</v>
      </c>
      <c r="J160" s="59" t="e">
        <f>ROUND((J158^(2/3)*$H155^0.5)/$H156,4)</f>
        <v>#DIV/0!</v>
      </c>
      <c r="K160" s="53"/>
      <c r="L160" s="62" t="s">
        <v>36</v>
      </c>
      <c r="M160" s="64" t="e">
        <f>ROUND((M158^(2/3)*$H155^0.5)/$H156,5)</f>
        <v>#DIV/0!</v>
      </c>
      <c r="N160" s="58"/>
      <c r="O160" s="62" t="s">
        <v>30</v>
      </c>
      <c r="P160" s="59" t="e">
        <f>ROUND(3500/(P158+25),4)</f>
        <v>#DIV/0!</v>
      </c>
      <c r="Q160" s="53"/>
      <c r="R160" s="56"/>
      <c r="T160" s="42" t="s">
        <v>49</v>
      </c>
      <c r="U160" s="43" t="e">
        <f>IF($H153=$AS$2,$H155^0.5/$H156*(U152*($H158+$H160*U152))^(5/3)-U159*($H158+2*(U152^2+$H160^2*U152^2)^0.5)^(2/3),$H155^0.5/$H156*($H161^2/8*(2*ACOS(1-U152/($H161/2))-SIN(2*ACOS(1-U152/($H161/2)))))^(5/3)-U159*($H161/2*2*ACOS(1-U152/($H161/2)))^(2/3))</f>
        <v>#DIV/0!</v>
      </c>
      <c r="V160" s="43" t="e">
        <f t="shared" ref="V160" si="2522">IF($H153=$AS$2,$H155^0.5/$H156*(V152*($H158+$H160*V152))^(5/3)-V159*($H158+2*(V152^2+$H160^2*V152^2)^0.5)^(2/3),$H155^0.5/$H156*($H161^2/8*(2*ACOS(1-V152/($H161/2))-SIN(2*ACOS(1-V152/($H161/2)))))^(5/3)-V159*($H161/2*2*ACOS(1-V152/($H161/2)))^(2/3))</f>
        <v>#DIV/0!</v>
      </c>
      <c r="W160" s="43" t="e">
        <f t="shared" ref="W160" si="2523">IF($H153=$AS$2,$H155^0.5/$H156*(W152*($H158+$H160*W152))^(5/3)-W159*($H158+2*(W152^2+$H160^2*W152^2)^0.5)^(2/3),$H155^0.5/$H156*($H161^2/8*(2*ACOS(1-W152/($H161/2))-SIN(2*ACOS(1-W152/($H161/2)))))^(5/3)-W159*($H161/2*2*ACOS(1-W152/($H161/2)))^(2/3))</f>
        <v>#DIV/0!</v>
      </c>
      <c r="X160" s="43" t="e">
        <f t="shared" ref="X160" si="2524">IF($H153=$AS$2,$H155^0.5/$H156*(X152*($H158+$H160*X152))^(5/3)-X159*($H158+2*(X152^2+$H160^2*X152^2)^0.5)^(2/3),$H155^0.5/$H156*($H161^2/8*(2*ACOS(1-X152/($H161/2))-SIN(2*ACOS(1-X152/($H161/2)))))^(5/3)-X159*($H161/2*2*ACOS(1-X152/($H161/2)))^(2/3))</f>
        <v>#DIV/0!</v>
      </c>
      <c r="Y160" s="43" t="e">
        <f t="shared" ref="Y160" si="2525">IF($H153=$AS$2,$H155^0.5/$H156*(Y152*($H158+$H160*Y152))^(5/3)-Y159*($H158+2*(Y152^2+$H160^2*Y152^2)^0.5)^(2/3),$H155^0.5/$H156*($H161^2/8*(2*ACOS(1-Y152/($H161/2))-SIN(2*ACOS(1-Y152/($H161/2)))))^(5/3)-Y159*($H161/2*2*ACOS(1-Y152/($H161/2)))^(2/3))</f>
        <v>#DIV/0!</v>
      </c>
      <c r="Z160" s="43" t="e">
        <f t="shared" ref="Z160" si="2526">IF($H153=$AS$2,$H155^0.5/$H156*(Z152*($H158+$H160*Z152))^(5/3)-Z159*($H158+2*(Z152^2+$H160^2*Z152^2)^0.5)^(2/3),$H155^0.5/$H156*($H161^2/8*(2*ACOS(1-Z152/($H161/2))-SIN(2*ACOS(1-Z152/($H161/2)))))^(5/3)-Z159*($H161/2*2*ACOS(1-Z152/($H161/2)))^(2/3))</f>
        <v>#DIV/0!</v>
      </c>
      <c r="AA160" s="43" t="e">
        <f t="shared" ref="AA160" si="2527">IF($H153=$AS$2,$H155^0.5/$H156*(AA152*($H158+$H160*AA152))^(5/3)-AA159*($H158+2*(AA152^2+$H160^2*AA152^2)^0.5)^(2/3),$H155^0.5/$H156*($H161^2/8*(2*ACOS(1-AA152/($H161/2))-SIN(2*ACOS(1-AA152/($H161/2)))))^(5/3)-AA159*($H161/2*2*ACOS(1-AA152/($H161/2)))^(2/3))</f>
        <v>#DIV/0!</v>
      </c>
      <c r="AB160" s="43" t="e">
        <f t="shared" ref="AB160" si="2528">IF($H153=$AS$2,$H155^0.5/$H156*(AB152*($H158+$H160*AB152))^(5/3)-AB159*($H158+2*(AB152^2+$H160^2*AB152^2)^0.5)^(2/3),$H155^0.5/$H156*($H161^2/8*(2*ACOS(1-AB152/($H161/2))-SIN(2*ACOS(1-AB152/($H161/2)))))^(5/3)-AB159*($H161/2*2*ACOS(1-AB152/($H161/2)))^(2/3))</f>
        <v>#DIV/0!</v>
      </c>
      <c r="AC160" s="43" t="e">
        <f t="shared" ref="AC160" si="2529">IF($H153=$AS$2,$H155^0.5/$H156*(AC152*($H158+$H160*AC152))^(5/3)-AC159*($H158+2*(AC152^2+$H160^2*AC152^2)^0.5)^(2/3),$H155^0.5/$H156*($H161^2/8*(2*ACOS(1-AC152/($H161/2))-SIN(2*ACOS(1-AC152/($H161/2)))))^(5/3)-AC159*($H161/2*2*ACOS(1-AC152/($H161/2)))^(2/3))</f>
        <v>#DIV/0!</v>
      </c>
      <c r="AD160" s="43" t="e">
        <f t="shared" ref="AD160" si="2530">IF($H153=$AS$2,$H155^0.5/$H156*(AD152*($H158+$H160*AD152))^(5/3)-AD159*($H158+2*(AD152^2+$H160^2*AD152^2)^0.5)^(2/3),$H155^0.5/$H156*($H161^2/8*(2*ACOS(1-AD152/($H161/2))-SIN(2*ACOS(1-AD152/($H161/2)))))^(5/3)-AD159*($H161/2*2*ACOS(1-AD152/($H161/2)))^(2/3))</f>
        <v>#DIV/0!</v>
      </c>
      <c r="AE160" s="43" t="e">
        <f t="shared" ref="AE160" si="2531">IF($H153=$AS$2,$H155^0.5/$H156*(AE152*($H158+$H160*AE152))^(5/3)-AE159*($H158+2*(AE152^2+$H160^2*AE152^2)^0.5)^(2/3),$H155^0.5/$H156*($H161^2/8*(2*ACOS(1-AE152/($H161/2))-SIN(2*ACOS(1-AE152/($H161/2)))))^(5/3)-AE159*($H161/2*2*ACOS(1-AE152/($H161/2)))^(2/3))</f>
        <v>#DIV/0!</v>
      </c>
      <c r="AF160" s="43" t="e">
        <f t="shared" ref="AF160" si="2532">IF($H153=$AS$2,$H155^0.5/$H156*(AF152*($H158+$H160*AF152))^(5/3)-AF159*($H158+2*(AF152^2+$H160^2*AF152^2)^0.5)^(2/3),$H155^0.5/$H156*($H161^2/8*(2*ACOS(1-AF152/($H161/2))-SIN(2*ACOS(1-AF152/($H161/2)))))^(5/3)-AF159*($H161/2*2*ACOS(1-AF152/($H161/2)))^(2/3))</f>
        <v>#DIV/0!</v>
      </c>
      <c r="AG160" s="43" t="e">
        <f t="shared" ref="AG160" si="2533">IF($H153=$AS$2,$H155^0.5/$H156*(AG152*($H158+$H160*AG152))^(5/3)-AG159*($H158+2*(AG152^2+$H160^2*AG152^2)^0.5)^(2/3),$H155^0.5/$H156*($H161^2/8*(2*ACOS(1-AG152/($H161/2))-SIN(2*ACOS(1-AG152/($H161/2)))))^(5/3)-AG159*($H161/2*2*ACOS(1-AG152/($H161/2)))^(2/3))</f>
        <v>#DIV/0!</v>
      </c>
      <c r="AH160" s="43" t="e">
        <f t="shared" ref="AH160" si="2534">IF($H153=$AS$2,$H155^0.5/$H156*(AH152*($H158+$H160*AH152))^(5/3)-AH159*($H158+2*(AH152^2+$H160^2*AH152^2)^0.5)^(2/3),$H155^0.5/$H156*($H161^2/8*(2*ACOS(1-AH152/($H161/2))-SIN(2*ACOS(1-AH152/($H161/2)))))^(5/3)-AH159*($H161/2*2*ACOS(1-AH152/($H161/2)))^(2/3))</f>
        <v>#DIV/0!</v>
      </c>
      <c r="AI160" s="43" t="e">
        <f t="shared" ref="AI160" si="2535">IF($H153=$AS$2,$H155^0.5/$H156*(AI152*($H158+$H160*AI152))^(5/3)-AI159*($H158+2*(AI152^2+$H160^2*AI152^2)^0.5)^(2/3),$H155^0.5/$H156*($H161^2/8*(2*ACOS(1-AI152/($H161/2))-SIN(2*ACOS(1-AI152/($H161/2)))))^(5/3)-AI159*($H161/2*2*ACOS(1-AI152/($H161/2)))^(2/3))</f>
        <v>#DIV/0!</v>
      </c>
      <c r="AJ160" s="43" t="e">
        <f t="shared" ref="AJ160" si="2536">IF($H153=$AS$2,$H155^0.5/$H156*(AJ152*($H158+$H160*AJ152))^(5/3)-AJ159*($H158+2*(AJ152^2+$H160^2*AJ152^2)^0.5)^(2/3),$H155^0.5/$H156*($H161^2/8*(2*ACOS(1-AJ152/($H161/2))-SIN(2*ACOS(1-AJ152/($H161/2)))))^(5/3)-AJ159*($H161/2*2*ACOS(1-AJ152/($H161/2)))^(2/3))</f>
        <v>#DIV/0!</v>
      </c>
      <c r="AK160" s="43" t="e">
        <f t="shared" ref="AK160" si="2537">IF($H153=$AS$2,$H155^0.5/$H156*(AK152*($H158+$H160*AK152))^(5/3)-AK159*($H158+2*(AK152^2+$H160^2*AK152^2)^0.5)^(2/3),$H155^0.5/$H156*($H161^2/8*(2*ACOS(1-AK152/($H161/2))-SIN(2*ACOS(1-AK152/($H161/2)))))^(5/3)-AK159*($H161/2*2*ACOS(1-AK152/($H161/2)))^(2/3))</f>
        <v>#DIV/0!</v>
      </c>
      <c r="AL160" s="43" t="e">
        <f t="shared" ref="AL160" si="2538">IF($H153=$AS$2,$H155^0.5/$H156*(AL152*($H158+$H160*AL152))^(5/3)-AL159*($H158+2*(AL152^2+$H160^2*AL152^2)^0.5)^(2/3),$H155^0.5/$H156*($H161^2/8*(2*ACOS(1-AL152/($H161/2))-SIN(2*ACOS(1-AL152/($H161/2)))))^(5/3)-AL159*($H161/2*2*ACOS(1-AL152/($H161/2)))^(2/3))</f>
        <v>#DIV/0!</v>
      </c>
      <c r="AM160" s="43" t="e">
        <f t="shared" ref="AM160" si="2539">IF($H153=$AS$2,$H155^0.5/$H156*(AM152*($H158+$H160*AM152))^(5/3)-AM159*($H158+2*(AM152^2+$H160^2*AM152^2)^0.5)^(2/3),$H155^0.5/$H156*($H161^2/8*(2*ACOS(1-AM152/($H161/2))-SIN(2*ACOS(1-AM152/($H161/2)))))^(5/3)-AM159*($H161/2*2*ACOS(1-AM152/($H161/2)))^(2/3))</f>
        <v>#DIV/0!</v>
      </c>
      <c r="AN160" s="43" t="e">
        <f t="shared" ref="AN160" si="2540">IF($H153=$AS$2,$H155^0.5/$H156*(AN152*($H158+$H160*AN152))^(5/3)-AN159*($H158+2*(AN152^2+$H160^2*AN152^2)^0.5)^(2/3),$H155^0.5/$H156*($H161^2/8*(2*ACOS(1-AN152/($H161/2))-SIN(2*ACOS(1-AN152/($H161/2)))))^(5/3)-AN159*($H161/2*2*ACOS(1-AN152/($H161/2)))^(2/3))</f>
        <v>#DIV/0!</v>
      </c>
    </row>
    <row r="161" spans="1:45" ht="14.25" customHeight="1" x14ac:dyDescent="0.15">
      <c r="A161" s="51"/>
      <c r="B161" s="51"/>
      <c r="C161" s="15" t="s">
        <v>8</v>
      </c>
      <c r="D161" s="16">
        <f>SUM(D160,D156)</f>
        <v>0</v>
      </c>
      <c r="E161" s="13">
        <f>SUM(E160,E156)</f>
        <v>0</v>
      </c>
      <c r="F161" s="17">
        <f>IF(E161=0,0,ROUND(F156*E156/E161+F160*E160/E161,2))</f>
        <v>0</v>
      </c>
      <c r="G161" s="28" t="s">
        <v>22</v>
      </c>
      <c r="H161" s="33"/>
      <c r="I161" s="67"/>
      <c r="J161" s="60"/>
      <c r="K161" s="54"/>
      <c r="L161" s="67"/>
      <c r="M161" s="74"/>
      <c r="N161" s="58"/>
      <c r="O161" s="67"/>
      <c r="P161" s="60"/>
      <c r="Q161" s="54"/>
      <c r="R161" s="57"/>
      <c r="T161" s="46" t="s">
        <v>50</v>
      </c>
      <c r="U161" s="47" t="e">
        <f>IF($H153=$AS$2,5/3*$H155^0.5/$H156*(U152*($H158+$H160*U152))^(2/3)*($H158+2*$H160*U152)-2/3*U159*($H158+2*(U152^2+$H160^2*U152^2)^0.5)^(-1/3)*(U152^2+$H160^2*U152^2)^(-1/2)*2*U152*(1+$H160^2),5/3*$H155^0.5/$H156*($H161^2/8*(2*ACOS(1-U152/($H161/2))-SIN(2*ACOS(1-U152/($H161/2)))))^(2/3)*($H161^2/8*(1-COS(2*ACOS(1-U152/($H161/2)))))-2/3*U159*($H161/2*2*ACOS(1-U152/($H161/2)))^(-1/3)*$H161/2)</f>
        <v>#DIV/0!</v>
      </c>
      <c r="V161" s="47" t="e">
        <f t="shared" ref="V161" si="2541">IF($H153=$AS$2,5/3*$H155^0.5/$H156*(V152*($H158+$H160*V152))^(2/3)*($H158+2*$H160*V152)-2/3*V159*($H158+2*(V152^2+$H160^2*V152^2)^0.5)^(-1/3)*(V152^2+$H160^2*V152^2)^(-1/2)*2*V152*(1+$H160^2),5/3*$H155^0.5/$H156*($H161^2/8*(2*ACOS(1-V152/($H161/2))-SIN(2*ACOS(1-V152/($H161/2)))))^(2/3)*($H161^2/8*(1-COS(2*ACOS(1-V152/($H161/2)))))-2/3*V159*($H161/2*2*ACOS(1-V152/($H161/2)))^(-1/3)*$H161/2)</f>
        <v>#DIV/0!</v>
      </c>
      <c r="W161" s="47" t="e">
        <f t="shared" ref="W161" si="2542">IF($H153=$AS$2,5/3*$H155^0.5/$H156*(W152*($H158+$H160*W152))^(2/3)*($H158+2*$H160*W152)-2/3*W159*($H158+2*(W152^2+$H160^2*W152^2)^0.5)^(-1/3)*(W152^2+$H160^2*W152^2)^(-1/2)*2*W152*(1+$H160^2),5/3*$H155^0.5/$H156*($H161^2/8*(2*ACOS(1-W152/($H161/2))-SIN(2*ACOS(1-W152/($H161/2)))))^(2/3)*($H161^2/8*(1-COS(2*ACOS(1-W152/($H161/2)))))-2/3*W159*($H161/2*2*ACOS(1-W152/($H161/2)))^(-1/3)*$H161/2)</f>
        <v>#DIV/0!</v>
      </c>
      <c r="X161" s="47" t="e">
        <f t="shared" ref="X161" si="2543">IF($H153=$AS$2,5/3*$H155^0.5/$H156*(X152*($H158+$H160*X152))^(2/3)*($H158+2*$H160*X152)-2/3*X159*($H158+2*(X152^2+$H160^2*X152^2)^0.5)^(-1/3)*(X152^2+$H160^2*X152^2)^(-1/2)*2*X152*(1+$H160^2),5/3*$H155^0.5/$H156*($H161^2/8*(2*ACOS(1-X152/($H161/2))-SIN(2*ACOS(1-X152/($H161/2)))))^(2/3)*($H161^2/8*(1-COS(2*ACOS(1-X152/($H161/2)))))-2/3*X159*($H161/2*2*ACOS(1-X152/($H161/2)))^(-1/3)*$H161/2)</f>
        <v>#DIV/0!</v>
      </c>
      <c r="Y161" s="47" t="e">
        <f t="shared" ref="Y161" si="2544">IF($H153=$AS$2,5/3*$H155^0.5/$H156*(Y152*($H158+$H160*Y152))^(2/3)*($H158+2*$H160*Y152)-2/3*Y159*($H158+2*(Y152^2+$H160^2*Y152^2)^0.5)^(-1/3)*(Y152^2+$H160^2*Y152^2)^(-1/2)*2*Y152*(1+$H160^2),5/3*$H155^0.5/$H156*($H161^2/8*(2*ACOS(1-Y152/($H161/2))-SIN(2*ACOS(1-Y152/($H161/2)))))^(2/3)*($H161^2/8*(1-COS(2*ACOS(1-Y152/($H161/2)))))-2/3*Y159*($H161/2*2*ACOS(1-Y152/($H161/2)))^(-1/3)*$H161/2)</f>
        <v>#DIV/0!</v>
      </c>
      <c r="Z161" s="47" t="e">
        <f t="shared" ref="Z161" si="2545">IF($H153=$AS$2,5/3*$H155^0.5/$H156*(Z152*($H158+$H160*Z152))^(2/3)*($H158+2*$H160*Z152)-2/3*Z159*($H158+2*(Z152^2+$H160^2*Z152^2)^0.5)^(-1/3)*(Z152^2+$H160^2*Z152^2)^(-1/2)*2*Z152*(1+$H160^2),5/3*$H155^0.5/$H156*($H161^2/8*(2*ACOS(1-Z152/($H161/2))-SIN(2*ACOS(1-Z152/($H161/2)))))^(2/3)*($H161^2/8*(1-COS(2*ACOS(1-Z152/($H161/2)))))-2/3*Z159*($H161/2*2*ACOS(1-Z152/($H161/2)))^(-1/3)*$H161/2)</f>
        <v>#DIV/0!</v>
      </c>
      <c r="AA161" s="47" t="e">
        <f t="shared" ref="AA161" si="2546">IF($H153=$AS$2,5/3*$H155^0.5/$H156*(AA152*($H158+$H160*AA152))^(2/3)*($H158+2*$H160*AA152)-2/3*AA159*($H158+2*(AA152^2+$H160^2*AA152^2)^0.5)^(-1/3)*(AA152^2+$H160^2*AA152^2)^(-1/2)*2*AA152*(1+$H160^2),5/3*$H155^0.5/$H156*($H161^2/8*(2*ACOS(1-AA152/($H161/2))-SIN(2*ACOS(1-AA152/($H161/2)))))^(2/3)*($H161^2/8*(1-COS(2*ACOS(1-AA152/($H161/2)))))-2/3*AA159*($H161/2*2*ACOS(1-AA152/($H161/2)))^(-1/3)*$H161/2)</f>
        <v>#DIV/0!</v>
      </c>
      <c r="AB161" s="47" t="e">
        <f t="shared" ref="AB161" si="2547">IF($H153=$AS$2,5/3*$H155^0.5/$H156*(AB152*($H158+$H160*AB152))^(2/3)*($H158+2*$H160*AB152)-2/3*AB159*($H158+2*(AB152^2+$H160^2*AB152^2)^0.5)^(-1/3)*(AB152^2+$H160^2*AB152^2)^(-1/2)*2*AB152*(1+$H160^2),5/3*$H155^0.5/$H156*($H161^2/8*(2*ACOS(1-AB152/($H161/2))-SIN(2*ACOS(1-AB152/($H161/2)))))^(2/3)*($H161^2/8*(1-COS(2*ACOS(1-AB152/($H161/2)))))-2/3*AB159*($H161/2*2*ACOS(1-AB152/($H161/2)))^(-1/3)*$H161/2)</f>
        <v>#DIV/0!</v>
      </c>
      <c r="AC161" s="47" t="e">
        <f t="shared" ref="AC161" si="2548">IF($H153=$AS$2,5/3*$H155^0.5/$H156*(AC152*($H158+$H160*AC152))^(2/3)*($H158+2*$H160*AC152)-2/3*AC159*($H158+2*(AC152^2+$H160^2*AC152^2)^0.5)^(-1/3)*(AC152^2+$H160^2*AC152^2)^(-1/2)*2*AC152*(1+$H160^2),5/3*$H155^0.5/$H156*($H161^2/8*(2*ACOS(1-AC152/($H161/2))-SIN(2*ACOS(1-AC152/($H161/2)))))^(2/3)*($H161^2/8*(1-COS(2*ACOS(1-AC152/($H161/2)))))-2/3*AC159*($H161/2*2*ACOS(1-AC152/($H161/2)))^(-1/3)*$H161/2)</f>
        <v>#DIV/0!</v>
      </c>
      <c r="AD161" s="47" t="e">
        <f t="shared" ref="AD161" si="2549">IF($H153=$AS$2,5/3*$H155^0.5/$H156*(AD152*($H158+$H160*AD152))^(2/3)*($H158+2*$H160*AD152)-2/3*AD159*($H158+2*(AD152^2+$H160^2*AD152^2)^0.5)^(-1/3)*(AD152^2+$H160^2*AD152^2)^(-1/2)*2*AD152*(1+$H160^2),5/3*$H155^0.5/$H156*($H161^2/8*(2*ACOS(1-AD152/($H161/2))-SIN(2*ACOS(1-AD152/($H161/2)))))^(2/3)*($H161^2/8*(1-COS(2*ACOS(1-AD152/($H161/2)))))-2/3*AD159*($H161/2*2*ACOS(1-AD152/($H161/2)))^(-1/3)*$H161/2)</f>
        <v>#DIV/0!</v>
      </c>
      <c r="AE161" s="47" t="e">
        <f t="shared" ref="AE161" si="2550">IF($H153=$AS$2,5/3*$H155^0.5/$H156*(AE152*($H158+$H160*AE152))^(2/3)*($H158+2*$H160*AE152)-2/3*AE159*($H158+2*(AE152^2+$H160^2*AE152^2)^0.5)^(-1/3)*(AE152^2+$H160^2*AE152^2)^(-1/2)*2*AE152*(1+$H160^2),5/3*$H155^0.5/$H156*($H161^2/8*(2*ACOS(1-AE152/($H161/2))-SIN(2*ACOS(1-AE152/($H161/2)))))^(2/3)*($H161^2/8*(1-COS(2*ACOS(1-AE152/($H161/2)))))-2/3*AE159*($H161/2*2*ACOS(1-AE152/($H161/2)))^(-1/3)*$H161/2)</f>
        <v>#DIV/0!</v>
      </c>
      <c r="AF161" s="47" t="e">
        <f t="shared" ref="AF161" si="2551">IF($H153=$AS$2,5/3*$H155^0.5/$H156*(AF152*($H158+$H160*AF152))^(2/3)*($H158+2*$H160*AF152)-2/3*AF159*($H158+2*(AF152^2+$H160^2*AF152^2)^0.5)^(-1/3)*(AF152^2+$H160^2*AF152^2)^(-1/2)*2*AF152*(1+$H160^2),5/3*$H155^0.5/$H156*($H161^2/8*(2*ACOS(1-AF152/($H161/2))-SIN(2*ACOS(1-AF152/($H161/2)))))^(2/3)*($H161^2/8*(1-COS(2*ACOS(1-AF152/($H161/2)))))-2/3*AF159*($H161/2*2*ACOS(1-AF152/($H161/2)))^(-1/3)*$H161/2)</f>
        <v>#DIV/0!</v>
      </c>
      <c r="AG161" s="47" t="e">
        <f t="shared" ref="AG161" si="2552">IF($H153=$AS$2,5/3*$H155^0.5/$H156*(AG152*($H158+$H160*AG152))^(2/3)*($H158+2*$H160*AG152)-2/3*AG159*($H158+2*(AG152^2+$H160^2*AG152^2)^0.5)^(-1/3)*(AG152^2+$H160^2*AG152^2)^(-1/2)*2*AG152*(1+$H160^2),5/3*$H155^0.5/$H156*($H161^2/8*(2*ACOS(1-AG152/($H161/2))-SIN(2*ACOS(1-AG152/($H161/2)))))^(2/3)*($H161^2/8*(1-COS(2*ACOS(1-AG152/($H161/2)))))-2/3*AG159*($H161/2*2*ACOS(1-AG152/($H161/2)))^(-1/3)*$H161/2)</f>
        <v>#DIV/0!</v>
      </c>
      <c r="AH161" s="47" t="e">
        <f t="shared" ref="AH161" si="2553">IF($H153=$AS$2,5/3*$H155^0.5/$H156*(AH152*($H158+$H160*AH152))^(2/3)*($H158+2*$H160*AH152)-2/3*AH159*($H158+2*(AH152^2+$H160^2*AH152^2)^0.5)^(-1/3)*(AH152^2+$H160^2*AH152^2)^(-1/2)*2*AH152*(1+$H160^2),5/3*$H155^0.5/$H156*($H161^2/8*(2*ACOS(1-AH152/($H161/2))-SIN(2*ACOS(1-AH152/($H161/2)))))^(2/3)*($H161^2/8*(1-COS(2*ACOS(1-AH152/($H161/2)))))-2/3*AH159*($H161/2*2*ACOS(1-AH152/($H161/2)))^(-1/3)*$H161/2)</f>
        <v>#DIV/0!</v>
      </c>
      <c r="AI161" s="47" t="e">
        <f t="shared" ref="AI161" si="2554">IF($H153=$AS$2,5/3*$H155^0.5/$H156*(AI152*($H158+$H160*AI152))^(2/3)*($H158+2*$H160*AI152)-2/3*AI159*($H158+2*(AI152^2+$H160^2*AI152^2)^0.5)^(-1/3)*(AI152^2+$H160^2*AI152^2)^(-1/2)*2*AI152*(1+$H160^2),5/3*$H155^0.5/$H156*($H161^2/8*(2*ACOS(1-AI152/($H161/2))-SIN(2*ACOS(1-AI152/($H161/2)))))^(2/3)*($H161^2/8*(1-COS(2*ACOS(1-AI152/($H161/2)))))-2/3*AI159*($H161/2*2*ACOS(1-AI152/($H161/2)))^(-1/3)*$H161/2)</f>
        <v>#DIV/0!</v>
      </c>
      <c r="AJ161" s="47" t="e">
        <f t="shared" ref="AJ161" si="2555">IF($H153=$AS$2,5/3*$H155^0.5/$H156*(AJ152*($H158+$H160*AJ152))^(2/3)*($H158+2*$H160*AJ152)-2/3*AJ159*($H158+2*(AJ152^2+$H160^2*AJ152^2)^0.5)^(-1/3)*(AJ152^2+$H160^2*AJ152^2)^(-1/2)*2*AJ152*(1+$H160^2),5/3*$H155^0.5/$H156*($H161^2/8*(2*ACOS(1-AJ152/($H161/2))-SIN(2*ACOS(1-AJ152/($H161/2)))))^(2/3)*($H161^2/8*(1-COS(2*ACOS(1-AJ152/($H161/2)))))-2/3*AJ159*($H161/2*2*ACOS(1-AJ152/($H161/2)))^(-1/3)*$H161/2)</f>
        <v>#DIV/0!</v>
      </c>
      <c r="AK161" s="47" t="e">
        <f t="shared" ref="AK161" si="2556">IF($H153=$AS$2,5/3*$H155^0.5/$H156*(AK152*($H158+$H160*AK152))^(2/3)*($H158+2*$H160*AK152)-2/3*AK159*($H158+2*(AK152^2+$H160^2*AK152^2)^0.5)^(-1/3)*(AK152^2+$H160^2*AK152^2)^(-1/2)*2*AK152*(1+$H160^2),5/3*$H155^0.5/$H156*($H161^2/8*(2*ACOS(1-AK152/($H161/2))-SIN(2*ACOS(1-AK152/($H161/2)))))^(2/3)*($H161^2/8*(1-COS(2*ACOS(1-AK152/($H161/2)))))-2/3*AK159*($H161/2*2*ACOS(1-AK152/($H161/2)))^(-1/3)*$H161/2)</f>
        <v>#DIV/0!</v>
      </c>
      <c r="AL161" s="47" t="e">
        <f t="shared" ref="AL161" si="2557">IF($H153=$AS$2,5/3*$H155^0.5/$H156*(AL152*($H158+$H160*AL152))^(2/3)*($H158+2*$H160*AL152)-2/3*AL159*($H158+2*(AL152^2+$H160^2*AL152^2)^0.5)^(-1/3)*(AL152^2+$H160^2*AL152^2)^(-1/2)*2*AL152*(1+$H160^2),5/3*$H155^0.5/$H156*($H161^2/8*(2*ACOS(1-AL152/($H161/2))-SIN(2*ACOS(1-AL152/($H161/2)))))^(2/3)*($H161^2/8*(1-COS(2*ACOS(1-AL152/($H161/2)))))-2/3*AL159*($H161/2*2*ACOS(1-AL152/($H161/2)))^(-1/3)*$H161/2)</f>
        <v>#DIV/0!</v>
      </c>
      <c r="AM161" s="47" t="e">
        <f t="shared" ref="AM161" si="2558">IF($H153=$AS$2,5/3*$H155^0.5/$H156*(AM152*($H158+$H160*AM152))^(2/3)*($H158+2*$H160*AM152)-2/3*AM159*($H158+2*(AM152^2+$H160^2*AM152^2)^0.5)^(-1/3)*(AM152^2+$H160^2*AM152^2)^(-1/2)*2*AM152*(1+$H160^2),5/3*$H155^0.5/$H156*($H161^2/8*(2*ACOS(1-AM152/($H161/2))-SIN(2*ACOS(1-AM152/($H161/2)))))^(2/3)*($H161^2/8*(1-COS(2*ACOS(1-AM152/($H161/2)))))-2/3*AM159*($H161/2*2*ACOS(1-AM152/($H161/2)))^(-1/3)*$H161/2)</f>
        <v>#DIV/0!</v>
      </c>
      <c r="AN161" s="47" t="e">
        <f t="shared" ref="AN161" si="2559">IF($H153=$AS$2,5/3*$H155^0.5/$H156*(AN152*($H158+$H160*AN152))^(2/3)*($H158+2*$H160*AN152)-2/3*AN159*($H158+2*(AN152^2+$H160^2*AN152^2)^0.5)^(-1/3)*(AN152^2+$H160^2*AN152^2)^(-1/2)*2*AN152*(1+$H160^2),5/3*$H155^0.5/$H156*($H161^2/8*(2*ACOS(1-AN152/($H161/2))-SIN(2*ACOS(1-AN152/($H161/2)))))^(2/3)*($H161^2/8*(1-COS(2*ACOS(1-AN152/($H161/2)))))-2/3*AN159*($H161/2*2*ACOS(1-AN152/($H161/2)))^(-1/3)*$H161/2)</f>
        <v>#DIV/0!</v>
      </c>
    </row>
    <row r="162" spans="1:45" ht="14.25" customHeight="1" x14ac:dyDescent="0.15">
      <c r="A162" s="49"/>
      <c r="B162" s="49"/>
      <c r="C162" s="5"/>
      <c r="D162" s="7"/>
      <c r="E162" s="11">
        <f>ROUND(D162/10000,3)</f>
        <v>0</v>
      </c>
      <c r="F162" s="3"/>
      <c r="G162" s="25" t="s">
        <v>1</v>
      </c>
      <c r="H162" s="29"/>
      <c r="I162" s="61" t="s">
        <v>23</v>
      </c>
      <c r="J162" s="73">
        <f>IF($H163=AS$2,ROUND(H169*0.8,4),ROUND(H171*0.8,4))</f>
        <v>0</v>
      </c>
      <c r="K162" s="52" t="e">
        <f>ROUND(J166*J170,4)</f>
        <v>#DIV/0!</v>
      </c>
      <c r="L162" s="61" t="s">
        <v>31</v>
      </c>
      <c r="M162" s="63" t="e">
        <f>IF(U167=U169,U162,IF(V167=V169,V162,IF(W167=W169,W162,IF(X167=X169,X162,IF(Y167=Y169,Y162,IF(Z167=Z169,Z162,IF(AA167=AA169,AA162,IF(AB167=AB169,AB162,IF(AC167=AC169,AC162,IF(AD167=AD169,AD162,IF(AE167=AE169,AE162,IF(AF167=AF169,AF162,IF(AG167=AG169,AG162,IF(AH167=AH169,AH162,IF(AI167=AI169,AI162,IF(AJ167=AJ169,AJ162,IF(AK167=AK169,AK162,IF(AL167=AL169,AL162,IF(AM167=AM169,AM162,IF(AN167=AN169,AN162,AN162))))))))))))))))))))</f>
        <v>#DIV/0!</v>
      </c>
      <c r="N162" s="58" t="e">
        <f>ROUND(M166*M170,4)</f>
        <v>#DIV/0!</v>
      </c>
      <c r="O162" s="61" t="s">
        <v>99</v>
      </c>
      <c r="P162" s="63" t="e">
        <f>M170</f>
        <v>#DIV/0!</v>
      </c>
      <c r="Q162" s="52" t="e">
        <f>ROUND($F171*$P170*$E171/360,4)</f>
        <v>#DIV/0!</v>
      </c>
      <c r="R162" s="55" t="e">
        <f>IF(AND(K162&gt;Q162,N162=Q162),"ＯＫ","ＮＧ")</f>
        <v>#DIV/0!</v>
      </c>
      <c r="T162" s="40" t="s">
        <v>41</v>
      </c>
      <c r="U162" s="41">
        <f>J162</f>
        <v>0</v>
      </c>
      <c r="V162" s="41" t="e">
        <f>IF($H163=$AS$2,ROUND(U162-U170/U171,5),ROUND($H171/2-$H171/2*COS((2*ACOS(1-U162/($H171/2))-U170/U171)/2),5))</f>
        <v>#DIV/0!</v>
      </c>
      <c r="W162" s="41" t="e">
        <f t="shared" ref="W162" si="2560">IF($H163=$AS$2,ROUND(V162-V170/V171,5),ROUND($H171/2-$H171/2*COS((2*ACOS(1-V162/($H171/2))-V170/V171)/2),5))</f>
        <v>#DIV/0!</v>
      </c>
      <c r="X162" s="41" t="e">
        <f t="shared" ref="X162" si="2561">IF($H163=$AS$2,ROUND(W162-W170/W171,5),ROUND($H171/2-$H171/2*COS((2*ACOS(1-W162/($H171/2))-W170/W171)/2),5))</f>
        <v>#DIV/0!</v>
      </c>
      <c r="Y162" s="41" t="e">
        <f t="shared" ref="Y162" si="2562">IF($H163=$AS$2,ROUND(X162-X170/X171,5),ROUND($H171/2-$H171/2*COS((2*ACOS(1-X162/($H171/2))-X170/X171)/2),5))</f>
        <v>#DIV/0!</v>
      </c>
      <c r="Z162" s="41" t="e">
        <f t="shared" ref="Z162" si="2563">IF($H163=$AS$2,ROUND(Y162-Y170/Y171,5),ROUND($H171/2-$H171/2*COS((2*ACOS(1-Y162/($H171/2))-Y170/Y171)/2),5))</f>
        <v>#DIV/0!</v>
      </c>
      <c r="AA162" s="41" t="e">
        <f t="shared" ref="AA162" si="2564">IF($H163=$AS$2,ROUND(Z162-Z170/Z171,5),ROUND($H171/2-$H171/2*COS((2*ACOS(1-Z162/($H171/2))-Z170/Z171)/2),5))</f>
        <v>#DIV/0!</v>
      </c>
      <c r="AB162" s="41" t="e">
        <f t="shared" ref="AB162" si="2565">IF($H163=$AS$2,ROUND(AA162-AA170/AA171,5),ROUND($H171/2-$H171/2*COS((2*ACOS(1-AA162/($H171/2))-AA170/AA171)/2),5))</f>
        <v>#DIV/0!</v>
      </c>
      <c r="AC162" s="41" t="e">
        <f t="shared" ref="AC162" si="2566">IF($H163=$AS$2,ROUND(AB162-AB170/AB171,5),ROUND($H171/2-$H171/2*COS((2*ACOS(1-AB162/($H171/2))-AB170/AB171)/2),5))</f>
        <v>#DIV/0!</v>
      </c>
      <c r="AD162" s="41" t="e">
        <f t="shared" ref="AD162" si="2567">IF($H163=$AS$2,ROUND(AC162-AC170/AC171,5),ROUND($H171/2-$H171/2*COS((2*ACOS(1-AC162/($H171/2))-AC170/AC171)/2),5))</f>
        <v>#DIV/0!</v>
      </c>
      <c r="AE162" s="41" t="e">
        <f t="shared" ref="AE162" si="2568">IF($H163=$AS$2,ROUND(AD162-AD170/AD171,5),ROUND($H171/2-$H171/2*COS((2*ACOS(1-AD162/($H171/2))-AD170/AD171)/2),5))</f>
        <v>#DIV/0!</v>
      </c>
      <c r="AF162" s="41" t="e">
        <f t="shared" ref="AF162" si="2569">IF($H163=$AS$2,ROUND(AE162-AE170/AE171,5),ROUND($H171/2-$H171/2*COS((2*ACOS(1-AE162/($H171/2))-AE170/AE171)/2),5))</f>
        <v>#DIV/0!</v>
      </c>
      <c r="AG162" s="41" t="e">
        <f t="shared" ref="AG162" si="2570">IF($H163=$AS$2,ROUND(AF162-AF170/AF171,5),ROUND($H171/2-$H171/2*COS((2*ACOS(1-AF162/($H171/2))-AF170/AF171)/2),5))</f>
        <v>#DIV/0!</v>
      </c>
      <c r="AH162" s="41" t="e">
        <f t="shared" ref="AH162" si="2571">IF($H163=$AS$2,ROUND(AG162-AG170/AG171,5),ROUND($H171/2-$H171/2*COS((2*ACOS(1-AG162/($H171/2))-AG170/AG171)/2),5))</f>
        <v>#DIV/0!</v>
      </c>
      <c r="AI162" s="41" t="e">
        <f t="shared" ref="AI162" si="2572">IF($H163=$AS$2,ROUND(AH162-AH170/AH171,5),ROUND($H171/2-$H171/2*COS((2*ACOS(1-AH162/($H171/2))-AH170/AH171)/2),5))</f>
        <v>#DIV/0!</v>
      </c>
      <c r="AJ162" s="41" t="e">
        <f t="shared" ref="AJ162" si="2573">IF($H163=$AS$2,ROUND(AI162-AI170/AI171,5),ROUND($H171/2-$H171/2*COS((2*ACOS(1-AI162/($H171/2))-AI170/AI171)/2),5))</f>
        <v>#DIV/0!</v>
      </c>
      <c r="AK162" s="41" t="e">
        <f t="shared" ref="AK162" si="2574">IF($H163=$AS$2,ROUND(AJ162-AJ170/AJ171,5),ROUND($H171/2-$H171/2*COS((2*ACOS(1-AJ162/($H171/2))-AJ170/AJ171)/2),5))</f>
        <v>#DIV/0!</v>
      </c>
      <c r="AL162" s="41" t="e">
        <f t="shared" ref="AL162" si="2575">IF($H163=$AS$2,ROUND(AK162-AK170/AK171,5),ROUND($H171/2-$H171/2*COS((2*ACOS(1-AK162/($H171/2))-AK170/AK171)/2),5))</f>
        <v>#DIV/0!</v>
      </c>
      <c r="AM162" s="41" t="e">
        <f t="shared" ref="AM162" si="2576">IF($H163=$AS$2,ROUND(AL162-AL170/AL171,5),ROUND($H171/2-$H171/2*COS((2*ACOS(1-AL162/($H171/2))-AL170/AL171)/2),5))</f>
        <v>#DIV/0!</v>
      </c>
      <c r="AN162" s="41" t="e">
        <f t="shared" ref="AN162" si="2577">IF($H163=$AS$2,ROUND(AM162-AM170/AM171,5),ROUND($H171/2-$H171/2*COS((2*ACOS(1-AM162/($H171/2))-AM170/AM171)/2),5))</f>
        <v>#DIV/0!</v>
      </c>
      <c r="AS162" t="s">
        <v>11</v>
      </c>
    </row>
    <row r="163" spans="1:45" ht="14.25" customHeight="1" x14ac:dyDescent="0.15">
      <c r="A163" s="50"/>
      <c r="B163" s="50"/>
      <c r="C163" s="6"/>
      <c r="D163" s="8"/>
      <c r="E163" s="12">
        <f>ROUND(D163/10000,3)</f>
        <v>0</v>
      </c>
      <c r="F163" s="4"/>
      <c r="G163" s="26" t="s">
        <v>17</v>
      </c>
      <c r="H163" s="30"/>
      <c r="I163" s="62"/>
      <c r="J163" s="59"/>
      <c r="K163" s="53"/>
      <c r="L163" s="62"/>
      <c r="M163" s="64"/>
      <c r="N163" s="58"/>
      <c r="O163" s="62"/>
      <c r="P163" s="64"/>
      <c r="Q163" s="53"/>
      <c r="R163" s="56"/>
      <c r="T163" s="42" t="s">
        <v>42</v>
      </c>
      <c r="U163" s="43" t="e">
        <f>IF($H163=$AS$2,ROUND($H168+2*(U162^2+$H170^2*U162^2)^0.5,5),ROUND($H171/2*2*ACOS(1-U162/($H171/2)),5))</f>
        <v>#DIV/0!</v>
      </c>
      <c r="V163" s="43" t="e">
        <f t="shared" ref="V163" si="2578">IF($H163=$AS$2,ROUND($H168+2*(V162^2+$H170^2*V162^2)^0.5,5),ROUND($H171/2*2*ACOS(1-V162/($H171/2)),5))</f>
        <v>#DIV/0!</v>
      </c>
      <c r="W163" s="43" t="e">
        <f t="shared" ref="W163" si="2579">IF($H163=$AS$2,ROUND($H168+2*(W162^2+$H170^2*W162^2)^0.5,5),ROUND($H171/2*2*ACOS(1-W162/($H171/2)),5))</f>
        <v>#DIV/0!</v>
      </c>
      <c r="X163" s="43" t="e">
        <f t="shared" ref="X163" si="2580">IF($H163=$AS$2,ROUND($H168+2*(X162^2+$H170^2*X162^2)^0.5,5),ROUND($H171/2*2*ACOS(1-X162/($H171/2)),5))</f>
        <v>#DIV/0!</v>
      </c>
      <c r="Y163" s="43" t="e">
        <f t="shared" ref="Y163" si="2581">IF($H163=$AS$2,ROUND($H168+2*(Y162^2+$H170^2*Y162^2)^0.5,5),ROUND($H171/2*2*ACOS(1-Y162/($H171/2)),5))</f>
        <v>#DIV/0!</v>
      </c>
      <c r="Z163" s="43" t="e">
        <f t="shared" ref="Z163" si="2582">IF($H163=$AS$2,ROUND($H168+2*(Z162^2+$H170^2*Z162^2)^0.5,5),ROUND($H171/2*2*ACOS(1-Z162/($H171/2)),5))</f>
        <v>#DIV/0!</v>
      </c>
      <c r="AA163" s="43" t="e">
        <f t="shared" ref="AA163" si="2583">IF($H163=$AS$2,ROUND($H168+2*(AA162^2+$H170^2*AA162^2)^0.5,5),ROUND($H171/2*2*ACOS(1-AA162/($H171/2)),5))</f>
        <v>#DIV/0!</v>
      </c>
      <c r="AB163" s="43" t="e">
        <f t="shared" ref="AB163" si="2584">IF($H163=$AS$2,ROUND($H168+2*(AB162^2+$H170^2*AB162^2)^0.5,5),ROUND($H171/2*2*ACOS(1-AB162/($H171/2)),5))</f>
        <v>#DIV/0!</v>
      </c>
      <c r="AC163" s="43" t="e">
        <f t="shared" ref="AC163" si="2585">IF($H163=$AS$2,ROUND($H168+2*(AC162^2+$H170^2*AC162^2)^0.5,5),ROUND($H171/2*2*ACOS(1-AC162/($H171/2)),5))</f>
        <v>#DIV/0!</v>
      </c>
      <c r="AD163" s="43" t="e">
        <f t="shared" ref="AD163" si="2586">IF($H163=$AS$2,ROUND($H168+2*(AD162^2+$H170^2*AD162^2)^0.5,5),ROUND($H171/2*2*ACOS(1-AD162/($H171/2)),5))</f>
        <v>#DIV/0!</v>
      </c>
      <c r="AE163" s="43" t="e">
        <f t="shared" ref="AE163" si="2587">IF($H163=$AS$2,ROUND($H168+2*(AE162^2+$H170^2*AE162^2)^0.5,5),ROUND($H171/2*2*ACOS(1-AE162/($H171/2)),5))</f>
        <v>#DIV/0!</v>
      </c>
      <c r="AF163" s="43" t="e">
        <f t="shared" ref="AF163" si="2588">IF($H163=$AS$2,ROUND($H168+2*(AF162^2+$H170^2*AF162^2)^0.5,5),ROUND($H171/2*2*ACOS(1-AF162/($H171/2)),5))</f>
        <v>#DIV/0!</v>
      </c>
      <c r="AG163" s="43" t="e">
        <f t="shared" ref="AG163" si="2589">IF($H163=$AS$2,ROUND($H168+2*(AG162^2+$H170^2*AG162^2)^0.5,5),ROUND($H171/2*2*ACOS(1-AG162/($H171/2)),5))</f>
        <v>#DIV/0!</v>
      </c>
      <c r="AH163" s="43" t="e">
        <f t="shared" ref="AH163" si="2590">IF($H163=$AS$2,ROUND($H168+2*(AH162^2+$H170^2*AH162^2)^0.5,5),ROUND($H171/2*2*ACOS(1-AH162/($H171/2)),5))</f>
        <v>#DIV/0!</v>
      </c>
      <c r="AI163" s="43" t="e">
        <f t="shared" ref="AI163" si="2591">IF($H163=$AS$2,ROUND($H168+2*(AI162^2+$H170^2*AI162^2)^0.5,5),ROUND($H171/2*2*ACOS(1-AI162/($H171/2)),5))</f>
        <v>#DIV/0!</v>
      </c>
      <c r="AJ163" s="43" t="e">
        <f t="shared" ref="AJ163" si="2592">IF($H163=$AS$2,ROUND($H168+2*(AJ162^2+$H170^2*AJ162^2)^0.5,5),ROUND($H171/2*2*ACOS(1-AJ162/($H171/2)),5))</f>
        <v>#DIV/0!</v>
      </c>
      <c r="AK163" s="43" t="e">
        <f t="shared" ref="AK163" si="2593">IF($H163=$AS$2,ROUND($H168+2*(AK162^2+$H170^2*AK162^2)^0.5,5),ROUND($H171/2*2*ACOS(1-AK162/($H171/2)),5))</f>
        <v>#DIV/0!</v>
      </c>
      <c r="AL163" s="43" t="e">
        <f t="shared" ref="AL163" si="2594">IF($H163=$AS$2,ROUND($H168+2*(AL162^2+$H170^2*AL162^2)^0.5,5),ROUND($H171/2*2*ACOS(1-AL162/($H171/2)),5))</f>
        <v>#DIV/0!</v>
      </c>
      <c r="AM163" s="43" t="e">
        <f t="shared" ref="AM163" si="2595">IF($H163=$AS$2,ROUND($H168+2*(AM162^2+$H170^2*AM162^2)^0.5,5),ROUND($H171/2*2*ACOS(1-AM162/($H171/2)),5))</f>
        <v>#DIV/0!</v>
      </c>
      <c r="AN163" s="43" t="e">
        <f t="shared" ref="AN163" si="2596">IF($H163=$AS$2,ROUND($H168+2*(AN162^2+$H170^2*AN162^2)^0.5,5),ROUND($H171/2*2*ACOS(1-AN162/($H171/2)),5))</f>
        <v>#DIV/0!</v>
      </c>
      <c r="AS163" t="s">
        <v>12</v>
      </c>
    </row>
    <row r="164" spans="1:45" ht="14.25" customHeight="1" x14ac:dyDescent="0.15">
      <c r="A164" s="50"/>
      <c r="B164" s="50"/>
      <c r="C164" s="6"/>
      <c r="D164" s="8"/>
      <c r="E164" s="12">
        <f>ROUND(D164/10000,3)</f>
        <v>0</v>
      </c>
      <c r="F164" s="4"/>
      <c r="G164" s="26" t="s">
        <v>18</v>
      </c>
      <c r="H164" s="31"/>
      <c r="I164" s="62" t="s">
        <v>24</v>
      </c>
      <c r="J164" s="59" t="e">
        <f>IF($H163=$AS$2,ROUND($H168+2*(J162^2+$H170^2*J162^2)^0.5,4),ROUND($H171/2*(2*ACOS(1-J162/($H171/2))),4))</f>
        <v>#DIV/0!</v>
      </c>
      <c r="K164" s="53"/>
      <c r="L164" s="62" t="s">
        <v>34</v>
      </c>
      <c r="M164" s="65" t="e">
        <f>IF($H163=$AS$2,ROUND($H168+2*(M162^2+$H170^2*M162^2)^0.5,5),ROUND($H171/2*(2*ACOS(1-M162/($H171/2))),5))</f>
        <v>#DIV/0!</v>
      </c>
      <c r="N164" s="58"/>
      <c r="O164" s="68" t="s">
        <v>27</v>
      </c>
      <c r="P164" s="70"/>
      <c r="Q164" s="53"/>
      <c r="R164" s="56"/>
      <c r="T164" s="42" t="s">
        <v>43</v>
      </c>
      <c r="U164" s="43" t="e">
        <f>IF($H163=$AS$2,ROUND(U162*($H168+$H170*U162),5),ROUND($H171^2/8*(2*ACOS(1-U162/($H171/2))-SIN(2*ACOS(1-U162/($H171/2)))),5))</f>
        <v>#DIV/0!</v>
      </c>
      <c r="V164" s="43" t="e">
        <f t="shared" ref="V164" si="2597">IF($H163=$AS$2,ROUND(V162*($H168+$H170*V162),5),ROUND($H171^2/8*(2*ACOS(1-V162/($H171/2))-SIN(2*ACOS(1-V162/($H171/2)))),5))</f>
        <v>#DIV/0!</v>
      </c>
      <c r="W164" s="43" t="e">
        <f t="shared" ref="W164" si="2598">IF($H163=$AS$2,ROUND(W162*($H168+$H170*W162),5),ROUND($H171^2/8*(2*ACOS(1-W162/($H171/2))-SIN(2*ACOS(1-W162/($H171/2)))),5))</f>
        <v>#DIV/0!</v>
      </c>
      <c r="X164" s="43" t="e">
        <f t="shared" ref="X164" si="2599">IF($H163=$AS$2,ROUND(X162*($H168+$H170*X162),5),ROUND($H171^2/8*(2*ACOS(1-X162/($H171/2))-SIN(2*ACOS(1-X162/($H171/2)))),5))</f>
        <v>#DIV/0!</v>
      </c>
      <c r="Y164" s="43" t="e">
        <f t="shared" ref="Y164" si="2600">IF($H163=$AS$2,ROUND(Y162*($H168+$H170*Y162),5),ROUND($H171^2/8*(2*ACOS(1-Y162/($H171/2))-SIN(2*ACOS(1-Y162/($H171/2)))),5))</f>
        <v>#DIV/0!</v>
      </c>
      <c r="Z164" s="43" t="e">
        <f t="shared" ref="Z164" si="2601">IF($H163=$AS$2,ROUND(Z162*($H168+$H170*Z162),5),ROUND($H171^2/8*(2*ACOS(1-Z162/($H171/2))-SIN(2*ACOS(1-Z162/($H171/2)))),5))</f>
        <v>#DIV/0!</v>
      </c>
      <c r="AA164" s="43" t="e">
        <f t="shared" ref="AA164" si="2602">IF($H163=$AS$2,ROUND(AA162*($H168+$H170*AA162),5),ROUND($H171^2/8*(2*ACOS(1-AA162/($H171/2))-SIN(2*ACOS(1-AA162/($H171/2)))),5))</f>
        <v>#DIV/0!</v>
      </c>
      <c r="AB164" s="43" t="e">
        <f t="shared" ref="AB164" si="2603">IF($H163=$AS$2,ROUND(AB162*($H168+$H170*AB162),5),ROUND($H171^2/8*(2*ACOS(1-AB162/($H171/2))-SIN(2*ACOS(1-AB162/($H171/2)))),5))</f>
        <v>#DIV/0!</v>
      </c>
      <c r="AC164" s="43" t="e">
        <f t="shared" ref="AC164" si="2604">IF($H163=$AS$2,ROUND(AC162*($H168+$H170*AC162),5),ROUND($H171^2/8*(2*ACOS(1-AC162/($H171/2))-SIN(2*ACOS(1-AC162/($H171/2)))),5))</f>
        <v>#DIV/0!</v>
      </c>
      <c r="AD164" s="43" t="e">
        <f t="shared" ref="AD164" si="2605">IF($H163=$AS$2,ROUND(AD162*($H168+$H170*AD162),5),ROUND($H171^2/8*(2*ACOS(1-AD162/($H171/2))-SIN(2*ACOS(1-AD162/($H171/2)))),5))</f>
        <v>#DIV/0!</v>
      </c>
      <c r="AE164" s="43" t="e">
        <f t="shared" ref="AE164" si="2606">IF($H163=$AS$2,ROUND(AE162*($H168+$H170*AE162),5),ROUND($H171^2/8*(2*ACOS(1-AE162/($H171/2))-SIN(2*ACOS(1-AE162/($H171/2)))),5))</f>
        <v>#DIV/0!</v>
      </c>
      <c r="AF164" s="43" t="e">
        <f t="shared" ref="AF164" si="2607">IF($H163=$AS$2,ROUND(AF162*($H168+$H170*AF162),5),ROUND($H171^2/8*(2*ACOS(1-AF162/($H171/2))-SIN(2*ACOS(1-AF162/($H171/2)))),5))</f>
        <v>#DIV/0!</v>
      </c>
      <c r="AG164" s="43" t="e">
        <f t="shared" ref="AG164" si="2608">IF($H163=$AS$2,ROUND(AG162*($H168+$H170*AG162),5),ROUND($H171^2/8*(2*ACOS(1-AG162/($H171/2))-SIN(2*ACOS(1-AG162/($H171/2)))),5))</f>
        <v>#DIV/0!</v>
      </c>
      <c r="AH164" s="43" t="e">
        <f t="shared" ref="AH164" si="2609">IF($H163=$AS$2,ROUND(AH162*($H168+$H170*AH162),5),ROUND($H171^2/8*(2*ACOS(1-AH162/($H171/2))-SIN(2*ACOS(1-AH162/($H171/2)))),5))</f>
        <v>#DIV/0!</v>
      </c>
      <c r="AI164" s="43" t="e">
        <f t="shared" ref="AI164" si="2610">IF($H163=$AS$2,ROUND(AI162*($H168+$H170*AI162),5),ROUND($H171^2/8*(2*ACOS(1-AI162/($H171/2))-SIN(2*ACOS(1-AI162/($H171/2)))),5))</f>
        <v>#DIV/0!</v>
      </c>
      <c r="AJ164" s="43" t="e">
        <f t="shared" ref="AJ164" si="2611">IF($H163=$AS$2,ROUND(AJ162*($H168+$H170*AJ162),5),ROUND($H171^2/8*(2*ACOS(1-AJ162/($H171/2))-SIN(2*ACOS(1-AJ162/($H171/2)))),5))</f>
        <v>#DIV/0!</v>
      </c>
      <c r="AK164" s="43" t="e">
        <f t="shared" ref="AK164" si="2612">IF($H163=$AS$2,ROUND(AK162*($H168+$H170*AK162),5),ROUND($H171^2/8*(2*ACOS(1-AK162/($H171/2))-SIN(2*ACOS(1-AK162/($H171/2)))),5))</f>
        <v>#DIV/0!</v>
      </c>
      <c r="AL164" s="43" t="e">
        <f t="shared" ref="AL164" si="2613">IF($H163=$AS$2,ROUND(AL162*($H168+$H170*AL162),5),ROUND($H171^2/8*(2*ACOS(1-AL162/($H171/2))-SIN(2*ACOS(1-AL162/($H171/2)))),5))</f>
        <v>#DIV/0!</v>
      </c>
      <c r="AM164" s="43" t="e">
        <f t="shared" ref="AM164" si="2614">IF($H163=$AS$2,ROUND(AM162*($H168+$H170*AM162),5),ROUND($H171^2/8*(2*ACOS(1-AM162/($H171/2))-SIN(2*ACOS(1-AM162/($H171/2)))),5))</f>
        <v>#DIV/0!</v>
      </c>
      <c r="AN164" s="43" t="e">
        <f t="shared" ref="AN164" si="2615">IF($H163=$AS$2,ROUND(AN162*($H168+$H170*AN162),5),ROUND($H171^2/8*(2*ACOS(1-AN162/($H171/2))-SIN(2*ACOS(1-AN162/($H171/2)))),5))</f>
        <v>#DIV/0!</v>
      </c>
    </row>
    <row r="165" spans="1:45" ht="14.25" customHeight="1" x14ac:dyDescent="0.15">
      <c r="A165" s="50"/>
      <c r="B165" s="50"/>
      <c r="C165" s="6"/>
      <c r="D165" s="8"/>
      <c r="E165" s="12">
        <f>ROUND(D165/10000,3)</f>
        <v>0</v>
      </c>
      <c r="F165" s="4"/>
      <c r="G165" s="26" t="s">
        <v>19</v>
      </c>
      <c r="H165" s="48"/>
      <c r="I165" s="62"/>
      <c r="J165" s="59"/>
      <c r="K165" s="53"/>
      <c r="L165" s="62"/>
      <c r="M165" s="66"/>
      <c r="N165" s="58"/>
      <c r="O165" s="69"/>
      <c r="P165" s="70"/>
      <c r="Q165" s="53"/>
      <c r="R165" s="56"/>
      <c r="T165" s="42" t="s">
        <v>44</v>
      </c>
      <c r="U165" s="43" t="e">
        <f>ROUND(U164/U163,5)</f>
        <v>#DIV/0!</v>
      </c>
      <c r="V165" s="43" t="e">
        <f t="shared" ref="V165" si="2616">ROUND(V164/V163,5)</f>
        <v>#DIV/0!</v>
      </c>
      <c r="W165" s="43" t="e">
        <f t="shared" ref="W165" si="2617">ROUND(W164/W163,5)</f>
        <v>#DIV/0!</v>
      </c>
      <c r="X165" s="43" t="e">
        <f t="shared" ref="X165" si="2618">ROUND(X164/X163,5)</f>
        <v>#DIV/0!</v>
      </c>
      <c r="Y165" s="43" t="e">
        <f t="shared" ref="Y165" si="2619">ROUND(Y164/Y163,5)</f>
        <v>#DIV/0!</v>
      </c>
      <c r="Z165" s="43" t="e">
        <f t="shared" ref="Z165" si="2620">ROUND(Z164/Z163,5)</f>
        <v>#DIV/0!</v>
      </c>
      <c r="AA165" s="43" t="e">
        <f t="shared" ref="AA165" si="2621">ROUND(AA164/AA163,5)</f>
        <v>#DIV/0!</v>
      </c>
      <c r="AB165" s="43" t="e">
        <f t="shared" ref="AB165" si="2622">ROUND(AB164/AB163,5)</f>
        <v>#DIV/0!</v>
      </c>
      <c r="AC165" s="43" t="e">
        <f t="shared" ref="AC165" si="2623">ROUND(AC164/AC163,5)</f>
        <v>#DIV/0!</v>
      </c>
      <c r="AD165" s="43" t="e">
        <f t="shared" ref="AD165" si="2624">ROUND(AD164/AD163,5)</f>
        <v>#DIV/0!</v>
      </c>
      <c r="AE165" s="43" t="e">
        <f t="shared" ref="AE165" si="2625">ROUND(AE164/AE163,5)</f>
        <v>#DIV/0!</v>
      </c>
      <c r="AF165" s="43" t="e">
        <f t="shared" ref="AF165" si="2626">ROUND(AF164/AF163,5)</f>
        <v>#DIV/0!</v>
      </c>
      <c r="AG165" s="43" t="e">
        <f t="shared" ref="AG165" si="2627">ROUND(AG164/AG163,5)</f>
        <v>#DIV/0!</v>
      </c>
      <c r="AH165" s="43" t="e">
        <f t="shared" ref="AH165" si="2628">ROUND(AH164/AH163,5)</f>
        <v>#DIV/0!</v>
      </c>
      <c r="AI165" s="43" t="e">
        <f t="shared" ref="AI165" si="2629">ROUND(AI164/AI163,5)</f>
        <v>#DIV/0!</v>
      </c>
      <c r="AJ165" s="43" t="e">
        <f t="shared" ref="AJ165" si="2630">ROUND(AJ164/AJ163,5)</f>
        <v>#DIV/0!</v>
      </c>
      <c r="AK165" s="43" t="e">
        <f t="shared" ref="AK165" si="2631">ROUND(AK164/AK163,5)</f>
        <v>#DIV/0!</v>
      </c>
      <c r="AL165" s="43" t="e">
        <f t="shared" ref="AL165" si="2632">ROUND(AL164/AL163,5)</f>
        <v>#DIV/0!</v>
      </c>
      <c r="AM165" s="43" t="e">
        <f t="shared" ref="AM165" si="2633">ROUND(AM164/AM163,5)</f>
        <v>#DIV/0!</v>
      </c>
      <c r="AN165" s="43" t="e">
        <f t="shared" ref="AN165" si="2634">ROUND(AN164/AN163,5)</f>
        <v>#DIV/0!</v>
      </c>
    </row>
    <row r="166" spans="1:45" ht="14.25" customHeight="1" x14ac:dyDescent="0.15">
      <c r="A166" s="50"/>
      <c r="B166" s="50"/>
      <c r="C166" s="15" t="s">
        <v>6</v>
      </c>
      <c r="D166" s="16">
        <f>SUM(D162:D165)</f>
        <v>0</v>
      </c>
      <c r="E166" s="13">
        <f>SUM(E162:E165)</f>
        <v>0</v>
      </c>
      <c r="F166" s="17">
        <f>IF(E166=0,0,ROUND(F162*E162/E166+F163*E163/E166+F164*E164/E166+F165*E165/E166,2))</f>
        <v>0</v>
      </c>
      <c r="G166" s="38" t="s">
        <v>20</v>
      </c>
      <c r="H166" s="32"/>
      <c r="I166" s="62" t="s">
        <v>32</v>
      </c>
      <c r="J166" s="59" t="e">
        <f>IF($H163=$AS$2,ROUND(J162*($H168+$H170*J162),4),ROUND($H171^2/8*((2*ACOS(1-J162/($H171/2)))-SIN((2*ACOS(1-J162/($H171/2))))),4))</f>
        <v>#DIV/0!</v>
      </c>
      <c r="K166" s="53"/>
      <c r="L166" s="62" t="s">
        <v>33</v>
      </c>
      <c r="M166" s="64" t="e">
        <f>IF($H163=$AS$2,ROUND(M162*($H168+$H170*M162),5),ROUND($H171^2/8*(2*ACOS(1-M162/($H171/2))-SIN(2*ACOS(1-M162/($H171/2)))),5))</f>
        <v>#DIV/0!</v>
      </c>
      <c r="N166" s="58"/>
      <c r="O166" s="62" t="s">
        <v>28</v>
      </c>
      <c r="P166" s="59" t="e">
        <f>ROUND($H164/M170/60,4)</f>
        <v>#DIV/0!</v>
      </c>
      <c r="Q166" s="53"/>
      <c r="R166" s="56"/>
      <c r="T166" s="42" t="s">
        <v>45</v>
      </c>
      <c r="U166" s="43" t="e">
        <f>ROUND((U165^(2/3)*$H165^0.5)/$H166,5)</f>
        <v>#DIV/0!</v>
      </c>
      <c r="V166" s="43" t="e">
        <f>ROUND((V165^(2/3)*$H165^0.5)/$H166,5)</f>
        <v>#DIV/0!</v>
      </c>
      <c r="W166" s="43" t="e">
        <f t="shared" ref="W166" si="2635">ROUND((W165^(2/3)*$H165^0.5)/$H166,5)</f>
        <v>#DIV/0!</v>
      </c>
      <c r="X166" s="43" t="e">
        <f t="shared" ref="X166" si="2636">ROUND((X165^(2/3)*$H165^0.5)/$H166,5)</f>
        <v>#DIV/0!</v>
      </c>
      <c r="Y166" s="43" t="e">
        <f t="shared" ref="Y166" si="2637">ROUND((Y165^(2/3)*$H165^0.5)/$H166,5)</f>
        <v>#DIV/0!</v>
      </c>
      <c r="Z166" s="43" t="e">
        <f t="shared" ref="Z166" si="2638">ROUND((Z165^(2/3)*$H165^0.5)/$H166,5)</f>
        <v>#DIV/0!</v>
      </c>
      <c r="AA166" s="43" t="e">
        <f t="shared" ref="AA166" si="2639">ROUND((AA165^(2/3)*$H165^0.5)/$H166,5)</f>
        <v>#DIV/0!</v>
      </c>
      <c r="AB166" s="43" t="e">
        <f t="shared" ref="AB166" si="2640">ROUND((AB165^(2/3)*$H165^0.5)/$H166,5)</f>
        <v>#DIV/0!</v>
      </c>
      <c r="AC166" s="43" t="e">
        <f t="shared" ref="AC166" si="2641">ROUND((AC165^(2/3)*$H165^0.5)/$H166,5)</f>
        <v>#DIV/0!</v>
      </c>
      <c r="AD166" s="43" t="e">
        <f t="shared" ref="AD166" si="2642">ROUND((AD165^(2/3)*$H165^0.5)/$H166,5)</f>
        <v>#DIV/0!</v>
      </c>
      <c r="AE166" s="43" t="e">
        <f t="shared" ref="AE166" si="2643">ROUND((AE165^(2/3)*$H165^0.5)/$H166,5)</f>
        <v>#DIV/0!</v>
      </c>
      <c r="AF166" s="43" t="e">
        <f t="shared" ref="AF166" si="2644">ROUND((AF165^(2/3)*$H165^0.5)/$H166,5)</f>
        <v>#DIV/0!</v>
      </c>
      <c r="AG166" s="43" t="e">
        <f t="shared" ref="AG166" si="2645">ROUND((AG165^(2/3)*$H165^0.5)/$H166,5)</f>
        <v>#DIV/0!</v>
      </c>
      <c r="AH166" s="43" t="e">
        <f t="shared" ref="AH166" si="2646">ROUND((AH165^(2/3)*$H165^0.5)/$H166,5)</f>
        <v>#DIV/0!</v>
      </c>
      <c r="AI166" s="43" t="e">
        <f t="shared" ref="AI166" si="2647">ROUND((AI165^(2/3)*$H165^0.5)/$H166,5)</f>
        <v>#DIV/0!</v>
      </c>
      <c r="AJ166" s="43" t="e">
        <f t="shared" ref="AJ166" si="2648">ROUND((AJ165^(2/3)*$H165^0.5)/$H166,5)</f>
        <v>#DIV/0!</v>
      </c>
      <c r="AK166" s="43" t="e">
        <f t="shared" ref="AK166" si="2649">ROUND((AK165^(2/3)*$H165^0.5)/$H166,5)</f>
        <v>#DIV/0!</v>
      </c>
      <c r="AL166" s="43" t="e">
        <f t="shared" ref="AL166" si="2650">ROUND((AL165^(2/3)*$H165^0.5)/$H166,5)</f>
        <v>#DIV/0!</v>
      </c>
      <c r="AM166" s="43" t="e">
        <f t="shared" ref="AM166" si="2651">ROUND((AM165^(2/3)*$H165^0.5)/$H166,5)</f>
        <v>#DIV/0!</v>
      </c>
      <c r="AN166" s="43" t="e">
        <f t="shared" ref="AN166" si="2652">ROUND((AN165^(2/3)*$H165^0.5)/$H166,5)</f>
        <v>#DIV/0!</v>
      </c>
    </row>
    <row r="167" spans="1:45" ht="14.25" customHeight="1" x14ac:dyDescent="0.15">
      <c r="A167" s="50"/>
      <c r="B167" s="50"/>
      <c r="C167" s="5"/>
      <c r="D167" s="7"/>
      <c r="E167" s="11">
        <f>ROUND(D167/10000,3)</f>
        <v>0</v>
      </c>
      <c r="F167" s="3"/>
      <c r="G167" s="26" t="s">
        <v>97</v>
      </c>
      <c r="H167" s="31"/>
      <c r="I167" s="62"/>
      <c r="J167" s="59"/>
      <c r="K167" s="53"/>
      <c r="L167" s="62"/>
      <c r="M167" s="64"/>
      <c r="N167" s="58"/>
      <c r="O167" s="62"/>
      <c r="P167" s="59"/>
      <c r="Q167" s="53"/>
      <c r="R167" s="56"/>
      <c r="T167" s="44" t="s">
        <v>46</v>
      </c>
      <c r="U167" s="45" t="e">
        <f>ROUND(U164*U166,4)</f>
        <v>#DIV/0!</v>
      </c>
      <c r="V167" s="45" t="e">
        <f t="shared" ref="V167" si="2653">ROUND(V164*V166,4)</f>
        <v>#DIV/0!</v>
      </c>
      <c r="W167" s="45" t="e">
        <f t="shared" ref="W167" si="2654">ROUND(W164*W166,4)</f>
        <v>#DIV/0!</v>
      </c>
      <c r="X167" s="45" t="e">
        <f t="shared" ref="X167" si="2655">ROUND(X164*X166,4)</f>
        <v>#DIV/0!</v>
      </c>
      <c r="Y167" s="45" t="e">
        <f t="shared" ref="Y167" si="2656">ROUND(Y164*Y166,4)</f>
        <v>#DIV/0!</v>
      </c>
      <c r="Z167" s="45" t="e">
        <f t="shared" ref="Z167" si="2657">ROUND(Z164*Z166,4)</f>
        <v>#DIV/0!</v>
      </c>
      <c r="AA167" s="45" t="e">
        <f t="shared" ref="AA167" si="2658">ROUND(AA164*AA166,4)</f>
        <v>#DIV/0!</v>
      </c>
      <c r="AB167" s="45" t="e">
        <f t="shared" ref="AB167" si="2659">ROUND(AB164*AB166,4)</f>
        <v>#DIV/0!</v>
      </c>
      <c r="AC167" s="45" t="e">
        <f t="shared" ref="AC167" si="2660">ROUND(AC164*AC166,4)</f>
        <v>#DIV/0!</v>
      </c>
      <c r="AD167" s="45" t="e">
        <f t="shared" ref="AD167" si="2661">ROUND(AD164*AD166,4)</f>
        <v>#DIV/0!</v>
      </c>
      <c r="AE167" s="45" t="e">
        <f t="shared" ref="AE167" si="2662">ROUND(AE164*AE166,4)</f>
        <v>#DIV/0!</v>
      </c>
      <c r="AF167" s="45" t="e">
        <f t="shared" ref="AF167" si="2663">ROUND(AF164*AF166,4)</f>
        <v>#DIV/0!</v>
      </c>
      <c r="AG167" s="45" t="e">
        <f t="shared" ref="AG167" si="2664">ROUND(AG164*AG166,4)</f>
        <v>#DIV/0!</v>
      </c>
      <c r="AH167" s="45" t="e">
        <f t="shared" ref="AH167" si="2665">ROUND(AH164*AH166,4)</f>
        <v>#DIV/0!</v>
      </c>
      <c r="AI167" s="45" t="e">
        <f t="shared" ref="AI167" si="2666">ROUND(AI164*AI166,4)</f>
        <v>#DIV/0!</v>
      </c>
      <c r="AJ167" s="45" t="e">
        <f t="shared" ref="AJ167" si="2667">ROUND(AJ164*AJ166,4)</f>
        <v>#DIV/0!</v>
      </c>
      <c r="AK167" s="45" t="e">
        <f t="shared" ref="AK167" si="2668">ROUND(AK164*AK166,4)</f>
        <v>#DIV/0!</v>
      </c>
      <c r="AL167" s="45" t="e">
        <f t="shared" ref="AL167" si="2669">ROUND(AL164*AL166,4)</f>
        <v>#DIV/0!</v>
      </c>
      <c r="AM167" s="45" t="e">
        <f t="shared" ref="AM167" si="2670">ROUND(AM164*AM166,4)</f>
        <v>#DIV/0!</v>
      </c>
      <c r="AN167" s="45" t="e">
        <f t="shared" ref="AN167" si="2671">ROUND(AN164*AN166,4)</f>
        <v>#DIV/0!</v>
      </c>
    </row>
    <row r="168" spans="1:45" ht="14.25" customHeight="1" x14ac:dyDescent="0.15">
      <c r="A168" s="50"/>
      <c r="B168" s="50"/>
      <c r="C168" s="6"/>
      <c r="D168" s="8"/>
      <c r="E168" s="12">
        <f>ROUND(D168/10000,3)</f>
        <v>0</v>
      </c>
      <c r="F168" s="4"/>
      <c r="G168" s="26" t="s">
        <v>98</v>
      </c>
      <c r="H168" s="31"/>
      <c r="I168" s="62" t="s">
        <v>25</v>
      </c>
      <c r="J168" s="59" t="e">
        <f>ROUND(J166/J164,4)</f>
        <v>#DIV/0!</v>
      </c>
      <c r="K168" s="53"/>
      <c r="L168" s="62" t="s">
        <v>35</v>
      </c>
      <c r="M168" s="64" t="e">
        <f>ROUND(M166/M164,5)</f>
        <v>#DIV/0!</v>
      </c>
      <c r="N168" s="58"/>
      <c r="O168" s="62" t="s">
        <v>29</v>
      </c>
      <c r="P168" s="59" t="e">
        <f>SUM(P164:P167)</f>
        <v>#DIV/0!</v>
      </c>
      <c r="Q168" s="53"/>
      <c r="R168" s="56"/>
      <c r="T168" s="42" t="s">
        <v>47</v>
      </c>
      <c r="U168" s="43" t="e">
        <f>ROUND($H164/U166/60,4)</f>
        <v>#DIV/0!</v>
      </c>
      <c r="V168" s="43" t="e">
        <f t="shared" ref="V168:AN168" si="2672">ROUND($H164/V166/60,4)</f>
        <v>#DIV/0!</v>
      </c>
      <c r="W168" s="43" t="e">
        <f t="shared" si="2672"/>
        <v>#DIV/0!</v>
      </c>
      <c r="X168" s="43" t="e">
        <f t="shared" si="2672"/>
        <v>#DIV/0!</v>
      </c>
      <c r="Y168" s="43" t="e">
        <f t="shared" si="2672"/>
        <v>#DIV/0!</v>
      </c>
      <c r="Z168" s="43" t="e">
        <f t="shared" si="2672"/>
        <v>#DIV/0!</v>
      </c>
      <c r="AA168" s="43" t="e">
        <f t="shared" si="2672"/>
        <v>#DIV/0!</v>
      </c>
      <c r="AB168" s="43" t="e">
        <f t="shared" si="2672"/>
        <v>#DIV/0!</v>
      </c>
      <c r="AC168" s="43" t="e">
        <f t="shared" si="2672"/>
        <v>#DIV/0!</v>
      </c>
      <c r="AD168" s="43" t="e">
        <f t="shared" si="2672"/>
        <v>#DIV/0!</v>
      </c>
      <c r="AE168" s="43" t="e">
        <f t="shared" si="2672"/>
        <v>#DIV/0!</v>
      </c>
      <c r="AF168" s="43" t="e">
        <f t="shared" si="2672"/>
        <v>#DIV/0!</v>
      </c>
      <c r="AG168" s="43" t="e">
        <f t="shared" si="2672"/>
        <v>#DIV/0!</v>
      </c>
      <c r="AH168" s="43" t="e">
        <f t="shared" si="2672"/>
        <v>#DIV/0!</v>
      </c>
      <c r="AI168" s="43" t="e">
        <f t="shared" si="2672"/>
        <v>#DIV/0!</v>
      </c>
      <c r="AJ168" s="43" t="e">
        <f t="shared" si="2672"/>
        <v>#DIV/0!</v>
      </c>
      <c r="AK168" s="43" t="e">
        <f t="shared" si="2672"/>
        <v>#DIV/0!</v>
      </c>
      <c r="AL168" s="43" t="e">
        <f t="shared" si="2672"/>
        <v>#DIV/0!</v>
      </c>
      <c r="AM168" s="43" t="e">
        <f t="shared" si="2672"/>
        <v>#DIV/0!</v>
      </c>
      <c r="AN168" s="43" t="e">
        <f t="shared" si="2672"/>
        <v>#DIV/0!</v>
      </c>
    </row>
    <row r="169" spans="1:45" ht="14.25" customHeight="1" x14ac:dyDescent="0.15">
      <c r="A169" s="50"/>
      <c r="B169" s="50"/>
      <c r="C169" s="6"/>
      <c r="D169" s="8"/>
      <c r="E169" s="12">
        <f>ROUND(D169/10000,3)</f>
        <v>0</v>
      </c>
      <c r="F169" s="4"/>
      <c r="G169" s="26" t="s">
        <v>21</v>
      </c>
      <c r="H169" s="31"/>
      <c r="I169" s="62"/>
      <c r="J169" s="59"/>
      <c r="K169" s="53"/>
      <c r="L169" s="62"/>
      <c r="M169" s="64"/>
      <c r="N169" s="58"/>
      <c r="O169" s="62"/>
      <c r="P169" s="59"/>
      <c r="Q169" s="53"/>
      <c r="R169" s="56"/>
      <c r="T169" s="44" t="s">
        <v>48</v>
      </c>
      <c r="U169" s="45" t="e">
        <f>ROUND($F171*3500/($P164+U168+25)*$E171/360,4)</f>
        <v>#DIV/0!</v>
      </c>
      <c r="V169" s="45" t="e">
        <f t="shared" ref="V169" si="2673">ROUND($F171*3500/($P164+V168+25)*$E171/360,4)</f>
        <v>#DIV/0!</v>
      </c>
      <c r="W169" s="45" t="e">
        <f t="shared" ref="W169" si="2674">ROUND($F171*3500/($P164+W168+25)*$E171/360,4)</f>
        <v>#DIV/0!</v>
      </c>
      <c r="X169" s="45" t="e">
        <f t="shared" ref="X169" si="2675">ROUND($F171*3500/($P164+X168+25)*$E171/360,4)</f>
        <v>#DIV/0!</v>
      </c>
      <c r="Y169" s="45" t="e">
        <f t="shared" ref="Y169" si="2676">ROUND($F171*3500/($P164+Y168+25)*$E171/360,4)</f>
        <v>#DIV/0!</v>
      </c>
      <c r="Z169" s="45" t="e">
        <f t="shared" ref="Z169" si="2677">ROUND($F171*3500/($P164+Z168+25)*$E171/360,4)</f>
        <v>#DIV/0!</v>
      </c>
      <c r="AA169" s="45" t="e">
        <f t="shared" ref="AA169" si="2678">ROUND($F171*3500/($P164+AA168+25)*$E171/360,4)</f>
        <v>#DIV/0!</v>
      </c>
      <c r="AB169" s="45" t="e">
        <f t="shared" ref="AB169" si="2679">ROUND($F171*3500/($P164+AB168+25)*$E171/360,4)</f>
        <v>#DIV/0!</v>
      </c>
      <c r="AC169" s="45" t="e">
        <f t="shared" ref="AC169" si="2680">ROUND($F171*3500/($P164+AC168+25)*$E171/360,4)</f>
        <v>#DIV/0!</v>
      </c>
      <c r="AD169" s="45" t="e">
        <f t="shared" ref="AD169" si="2681">ROUND($F171*3500/($P164+AD168+25)*$E171/360,4)</f>
        <v>#DIV/0!</v>
      </c>
      <c r="AE169" s="45" t="e">
        <f t="shared" ref="AE169" si="2682">ROUND($F171*3500/($P164+AE168+25)*$E171/360,4)</f>
        <v>#DIV/0!</v>
      </c>
      <c r="AF169" s="45" t="e">
        <f t="shared" ref="AF169" si="2683">ROUND($F171*3500/($P164+AF168+25)*$E171/360,4)</f>
        <v>#DIV/0!</v>
      </c>
      <c r="AG169" s="45" t="e">
        <f t="shared" ref="AG169" si="2684">ROUND($F171*3500/($P164+AG168+25)*$E171/360,4)</f>
        <v>#DIV/0!</v>
      </c>
      <c r="AH169" s="45" t="e">
        <f t="shared" ref="AH169" si="2685">ROUND($F171*3500/($P164+AH168+25)*$E171/360,4)</f>
        <v>#DIV/0!</v>
      </c>
      <c r="AI169" s="45" t="e">
        <f t="shared" ref="AI169" si="2686">ROUND($F171*3500/($P164+AI168+25)*$E171/360,4)</f>
        <v>#DIV/0!</v>
      </c>
      <c r="AJ169" s="45" t="e">
        <f t="shared" ref="AJ169" si="2687">ROUND($F171*3500/($P164+AJ168+25)*$E171/360,4)</f>
        <v>#DIV/0!</v>
      </c>
      <c r="AK169" s="45" t="e">
        <f t="shared" ref="AK169" si="2688">ROUND($F171*3500/($P164+AK168+25)*$E171/360,4)</f>
        <v>#DIV/0!</v>
      </c>
      <c r="AL169" s="45" t="e">
        <f t="shared" ref="AL169" si="2689">ROUND($F171*3500/($P164+AL168+25)*$E171/360,4)</f>
        <v>#DIV/0!</v>
      </c>
      <c r="AM169" s="45" t="e">
        <f t="shared" ref="AM169" si="2690">ROUND($F171*3500/($P164+AM168+25)*$E171/360,4)</f>
        <v>#DIV/0!</v>
      </c>
      <c r="AN169" s="45" t="e">
        <f t="shared" ref="AN169" si="2691">ROUND($F171*3500/($P164+AN168+25)*$E171/360,4)</f>
        <v>#DIV/0!</v>
      </c>
    </row>
    <row r="170" spans="1:45" ht="14.25" customHeight="1" x14ac:dyDescent="0.15">
      <c r="A170" s="50"/>
      <c r="B170" s="50"/>
      <c r="C170" s="15" t="s">
        <v>7</v>
      </c>
      <c r="D170" s="16">
        <f>SUM(D167:D169)</f>
        <v>0</v>
      </c>
      <c r="E170" s="13">
        <f>SUM(E167:E169)</f>
        <v>0</v>
      </c>
      <c r="F170" s="17">
        <f>IF(E170=0,0,ROUND(F167*E167/E170+F168*E168/E170+F169*E169/E170,2))</f>
        <v>0</v>
      </c>
      <c r="G170" s="34" t="s">
        <v>40</v>
      </c>
      <c r="H170" s="35" t="str">
        <f>IF(H163=AS$2,ROUND((H167-H168)/(2*H169),4),"")</f>
        <v/>
      </c>
      <c r="I170" s="62" t="s">
        <v>26</v>
      </c>
      <c r="J170" s="59" t="e">
        <f>ROUND((J168^(2/3)*$H165^0.5)/$H166,4)</f>
        <v>#DIV/0!</v>
      </c>
      <c r="K170" s="53"/>
      <c r="L170" s="62" t="s">
        <v>36</v>
      </c>
      <c r="M170" s="64" t="e">
        <f>ROUND((M168^(2/3)*$H165^0.5)/$H166,5)</f>
        <v>#DIV/0!</v>
      </c>
      <c r="N170" s="58"/>
      <c r="O170" s="62" t="s">
        <v>30</v>
      </c>
      <c r="P170" s="59" t="e">
        <f>ROUND(3500/(P168+25),4)</f>
        <v>#DIV/0!</v>
      </c>
      <c r="Q170" s="53"/>
      <c r="R170" s="56"/>
      <c r="T170" s="42" t="s">
        <v>49</v>
      </c>
      <c r="U170" s="43" t="e">
        <f>IF($H163=$AS$2,$H165^0.5/$H166*(U162*($H168+$H170*U162))^(5/3)-U169*($H168+2*(U162^2+$H170^2*U162^2)^0.5)^(2/3),$H165^0.5/$H166*($H171^2/8*(2*ACOS(1-U162/($H171/2))-SIN(2*ACOS(1-U162/($H171/2)))))^(5/3)-U169*($H171/2*2*ACOS(1-U162/($H171/2)))^(2/3))</f>
        <v>#DIV/0!</v>
      </c>
      <c r="V170" s="43" t="e">
        <f t="shared" ref="V170" si="2692">IF($H163=$AS$2,$H165^0.5/$H166*(V162*($H168+$H170*V162))^(5/3)-V169*($H168+2*(V162^2+$H170^2*V162^2)^0.5)^(2/3),$H165^0.5/$H166*($H171^2/8*(2*ACOS(1-V162/($H171/2))-SIN(2*ACOS(1-V162/($H171/2)))))^(5/3)-V169*($H171/2*2*ACOS(1-V162/($H171/2)))^(2/3))</f>
        <v>#DIV/0!</v>
      </c>
      <c r="W170" s="43" t="e">
        <f t="shared" ref="W170" si="2693">IF($H163=$AS$2,$H165^0.5/$H166*(W162*($H168+$H170*W162))^(5/3)-W169*($H168+2*(W162^2+$H170^2*W162^2)^0.5)^(2/3),$H165^0.5/$H166*($H171^2/8*(2*ACOS(1-W162/($H171/2))-SIN(2*ACOS(1-W162/($H171/2)))))^(5/3)-W169*($H171/2*2*ACOS(1-W162/($H171/2)))^(2/3))</f>
        <v>#DIV/0!</v>
      </c>
      <c r="X170" s="43" t="e">
        <f t="shared" ref="X170" si="2694">IF($H163=$AS$2,$H165^0.5/$H166*(X162*($H168+$H170*X162))^(5/3)-X169*($H168+2*(X162^2+$H170^2*X162^2)^0.5)^(2/3),$H165^0.5/$H166*($H171^2/8*(2*ACOS(1-X162/($H171/2))-SIN(2*ACOS(1-X162/($H171/2)))))^(5/3)-X169*($H171/2*2*ACOS(1-X162/($H171/2)))^(2/3))</f>
        <v>#DIV/0!</v>
      </c>
      <c r="Y170" s="43" t="e">
        <f t="shared" ref="Y170" si="2695">IF($H163=$AS$2,$H165^0.5/$H166*(Y162*($H168+$H170*Y162))^(5/3)-Y169*($H168+2*(Y162^2+$H170^2*Y162^2)^0.5)^(2/3),$H165^0.5/$H166*($H171^2/8*(2*ACOS(1-Y162/($H171/2))-SIN(2*ACOS(1-Y162/($H171/2)))))^(5/3)-Y169*($H171/2*2*ACOS(1-Y162/($H171/2)))^(2/3))</f>
        <v>#DIV/0!</v>
      </c>
      <c r="Z170" s="43" t="e">
        <f t="shared" ref="Z170" si="2696">IF($H163=$AS$2,$H165^0.5/$H166*(Z162*($H168+$H170*Z162))^(5/3)-Z169*($H168+2*(Z162^2+$H170^2*Z162^2)^0.5)^(2/3),$H165^0.5/$H166*($H171^2/8*(2*ACOS(1-Z162/($H171/2))-SIN(2*ACOS(1-Z162/($H171/2)))))^(5/3)-Z169*($H171/2*2*ACOS(1-Z162/($H171/2)))^(2/3))</f>
        <v>#DIV/0!</v>
      </c>
      <c r="AA170" s="43" t="e">
        <f t="shared" ref="AA170" si="2697">IF($H163=$AS$2,$H165^0.5/$H166*(AA162*($H168+$H170*AA162))^(5/3)-AA169*($H168+2*(AA162^2+$H170^2*AA162^2)^0.5)^(2/3),$H165^0.5/$H166*($H171^2/8*(2*ACOS(1-AA162/($H171/2))-SIN(2*ACOS(1-AA162/($H171/2)))))^(5/3)-AA169*($H171/2*2*ACOS(1-AA162/($H171/2)))^(2/3))</f>
        <v>#DIV/0!</v>
      </c>
      <c r="AB170" s="43" t="e">
        <f t="shared" ref="AB170" si="2698">IF($H163=$AS$2,$H165^0.5/$H166*(AB162*($H168+$H170*AB162))^(5/3)-AB169*($H168+2*(AB162^2+$H170^2*AB162^2)^0.5)^(2/3),$H165^0.5/$H166*($H171^2/8*(2*ACOS(1-AB162/($H171/2))-SIN(2*ACOS(1-AB162/($H171/2)))))^(5/3)-AB169*($H171/2*2*ACOS(1-AB162/($H171/2)))^(2/3))</f>
        <v>#DIV/0!</v>
      </c>
      <c r="AC170" s="43" t="e">
        <f t="shared" ref="AC170" si="2699">IF($H163=$AS$2,$H165^0.5/$H166*(AC162*($H168+$H170*AC162))^(5/3)-AC169*($H168+2*(AC162^2+$H170^2*AC162^2)^0.5)^(2/3),$H165^0.5/$H166*($H171^2/8*(2*ACOS(1-AC162/($H171/2))-SIN(2*ACOS(1-AC162/($H171/2)))))^(5/3)-AC169*($H171/2*2*ACOS(1-AC162/($H171/2)))^(2/3))</f>
        <v>#DIV/0!</v>
      </c>
      <c r="AD170" s="43" t="e">
        <f t="shared" ref="AD170" si="2700">IF($H163=$AS$2,$H165^0.5/$H166*(AD162*($H168+$H170*AD162))^(5/3)-AD169*($H168+2*(AD162^2+$H170^2*AD162^2)^0.5)^(2/3),$H165^0.5/$H166*($H171^2/8*(2*ACOS(1-AD162/($H171/2))-SIN(2*ACOS(1-AD162/($H171/2)))))^(5/3)-AD169*($H171/2*2*ACOS(1-AD162/($H171/2)))^(2/3))</f>
        <v>#DIV/0!</v>
      </c>
      <c r="AE170" s="43" t="e">
        <f t="shared" ref="AE170" si="2701">IF($H163=$AS$2,$H165^0.5/$H166*(AE162*($H168+$H170*AE162))^(5/3)-AE169*($H168+2*(AE162^2+$H170^2*AE162^2)^0.5)^(2/3),$H165^0.5/$H166*($H171^2/8*(2*ACOS(1-AE162/($H171/2))-SIN(2*ACOS(1-AE162/($H171/2)))))^(5/3)-AE169*($H171/2*2*ACOS(1-AE162/($H171/2)))^(2/3))</f>
        <v>#DIV/0!</v>
      </c>
      <c r="AF170" s="43" t="e">
        <f t="shared" ref="AF170" si="2702">IF($H163=$AS$2,$H165^0.5/$H166*(AF162*($H168+$H170*AF162))^(5/3)-AF169*($H168+2*(AF162^2+$H170^2*AF162^2)^0.5)^(2/3),$H165^0.5/$H166*($H171^2/8*(2*ACOS(1-AF162/($H171/2))-SIN(2*ACOS(1-AF162/($H171/2)))))^(5/3)-AF169*($H171/2*2*ACOS(1-AF162/($H171/2)))^(2/3))</f>
        <v>#DIV/0!</v>
      </c>
      <c r="AG170" s="43" t="e">
        <f t="shared" ref="AG170" si="2703">IF($H163=$AS$2,$H165^0.5/$H166*(AG162*($H168+$H170*AG162))^(5/3)-AG169*($H168+2*(AG162^2+$H170^2*AG162^2)^0.5)^(2/3),$H165^0.5/$H166*($H171^2/8*(2*ACOS(1-AG162/($H171/2))-SIN(2*ACOS(1-AG162/($H171/2)))))^(5/3)-AG169*($H171/2*2*ACOS(1-AG162/($H171/2)))^(2/3))</f>
        <v>#DIV/0!</v>
      </c>
      <c r="AH170" s="43" t="e">
        <f t="shared" ref="AH170" si="2704">IF($H163=$AS$2,$H165^0.5/$H166*(AH162*($H168+$H170*AH162))^(5/3)-AH169*($H168+2*(AH162^2+$H170^2*AH162^2)^0.5)^(2/3),$H165^0.5/$H166*($H171^2/8*(2*ACOS(1-AH162/($H171/2))-SIN(2*ACOS(1-AH162/($H171/2)))))^(5/3)-AH169*($H171/2*2*ACOS(1-AH162/($H171/2)))^(2/3))</f>
        <v>#DIV/0!</v>
      </c>
      <c r="AI170" s="43" t="e">
        <f t="shared" ref="AI170" si="2705">IF($H163=$AS$2,$H165^0.5/$H166*(AI162*($H168+$H170*AI162))^(5/3)-AI169*($H168+2*(AI162^2+$H170^2*AI162^2)^0.5)^(2/3),$H165^0.5/$H166*($H171^2/8*(2*ACOS(1-AI162/($H171/2))-SIN(2*ACOS(1-AI162/($H171/2)))))^(5/3)-AI169*($H171/2*2*ACOS(1-AI162/($H171/2)))^(2/3))</f>
        <v>#DIV/0!</v>
      </c>
      <c r="AJ170" s="43" t="e">
        <f t="shared" ref="AJ170" si="2706">IF($H163=$AS$2,$H165^0.5/$H166*(AJ162*($H168+$H170*AJ162))^(5/3)-AJ169*($H168+2*(AJ162^2+$H170^2*AJ162^2)^0.5)^(2/3),$H165^0.5/$H166*($H171^2/8*(2*ACOS(1-AJ162/($H171/2))-SIN(2*ACOS(1-AJ162/($H171/2)))))^(5/3)-AJ169*($H171/2*2*ACOS(1-AJ162/($H171/2)))^(2/3))</f>
        <v>#DIV/0!</v>
      </c>
      <c r="AK170" s="43" t="e">
        <f t="shared" ref="AK170" si="2707">IF($H163=$AS$2,$H165^0.5/$H166*(AK162*($H168+$H170*AK162))^(5/3)-AK169*($H168+2*(AK162^2+$H170^2*AK162^2)^0.5)^(2/3),$H165^0.5/$H166*($H171^2/8*(2*ACOS(1-AK162/($H171/2))-SIN(2*ACOS(1-AK162/($H171/2)))))^(5/3)-AK169*($H171/2*2*ACOS(1-AK162/($H171/2)))^(2/3))</f>
        <v>#DIV/0!</v>
      </c>
      <c r="AL170" s="43" t="e">
        <f t="shared" ref="AL170" si="2708">IF($H163=$AS$2,$H165^0.5/$H166*(AL162*($H168+$H170*AL162))^(5/3)-AL169*($H168+2*(AL162^2+$H170^2*AL162^2)^0.5)^(2/3),$H165^0.5/$H166*($H171^2/8*(2*ACOS(1-AL162/($H171/2))-SIN(2*ACOS(1-AL162/($H171/2)))))^(5/3)-AL169*($H171/2*2*ACOS(1-AL162/($H171/2)))^(2/3))</f>
        <v>#DIV/0!</v>
      </c>
      <c r="AM170" s="43" t="e">
        <f t="shared" ref="AM170" si="2709">IF($H163=$AS$2,$H165^0.5/$H166*(AM162*($H168+$H170*AM162))^(5/3)-AM169*($H168+2*(AM162^2+$H170^2*AM162^2)^0.5)^(2/3),$H165^0.5/$H166*($H171^2/8*(2*ACOS(1-AM162/($H171/2))-SIN(2*ACOS(1-AM162/($H171/2)))))^(5/3)-AM169*($H171/2*2*ACOS(1-AM162/($H171/2)))^(2/3))</f>
        <v>#DIV/0!</v>
      </c>
      <c r="AN170" s="43" t="e">
        <f t="shared" ref="AN170" si="2710">IF($H163=$AS$2,$H165^0.5/$H166*(AN162*($H168+$H170*AN162))^(5/3)-AN169*($H168+2*(AN162^2+$H170^2*AN162^2)^0.5)^(2/3),$H165^0.5/$H166*($H171^2/8*(2*ACOS(1-AN162/($H171/2))-SIN(2*ACOS(1-AN162/($H171/2)))))^(5/3)-AN169*($H171/2*2*ACOS(1-AN162/($H171/2)))^(2/3))</f>
        <v>#DIV/0!</v>
      </c>
    </row>
    <row r="171" spans="1:45" ht="14.25" customHeight="1" x14ac:dyDescent="0.15">
      <c r="A171" s="51"/>
      <c r="B171" s="51"/>
      <c r="C171" s="15" t="s">
        <v>8</v>
      </c>
      <c r="D171" s="16">
        <f>SUM(D170,D166)</f>
        <v>0</v>
      </c>
      <c r="E171" s="13">
        <f>SUM(E170,E166)</f>
        <v>0</v>
      </c>
      <c r="F171" s="17">
        <f>IF(E171=0,0,ROUND(F166*E166/E171+F170*E170/E171,2))</f>
        <v>0</v>
      </c>
      <c r="G171" s="28" t="s">
        <v>22</v>
      </c>
      <c r="H171" s="33"/>
      <c r="I171" s="67"/>
      <c r="J171" s="60"/>
      <c r="K171" s="54"/>
      <c r="L171" s="67"/>
      <c r="M171" s="74"/>
      <c r="N171" s="58"/>
      <c r="O171" s="67"/>
      <c r="P171" s="60"/>
      <c r="Q171" s="54"/>
      <c r="R171" s="57"/>
      <c r="T171" s="46" t="s">
        <v>50</v>
      </c>
      <c r="U171" s="47" t="e">
        <f>IF($H163=$AS$2,5/3*$H165^0.5/$H166*(U162*($H168+$H170*U162))^(2/3)*($H168+2*$H170*U162)-2/3*U169*($H168+2*(U162^2+$H170^2*U162^2)^0.5)^(-1/3)*(U162^2+$H170^2*U162^2)^(-1/2)*2*U162*(1+$H170^2),5/3*$H165^0.5/$H166*($H171^2/8*(2*ACOS(1-U162/($H171/2))-SIN(2*ACOS(1-U162/($H171/2)))))^(2/3)*($H171^2/8*(1-COS(2*ACOS(1-U162/($H171/2)))))-2/3*U169*($H171/2*2*ACOS(1-U162/($H171/2)))^(-1/3)*$H171/2)</f>
        <v>#DIV/0!</v>
      </c>
      <c r="V171" s="47" t="e">
        <f t="shared" ref="V171" si="2711">IF($H163=$AS$2,5/3*$H165^0.5/$H166*(V162*($H168+$H170*V162))^(2/3)*($H168+2*$H170*V162)-2/3*V169*($H168+2*(V162^2+$H170^2*V162^2)^0.5)^(-1/3)*(V162^2+$H170^2*V162^2)^(-1/2)*2*V162*(1+$H170^2),5/3*$H165^0.5/$H166*($H171^2/8*(2*ACOS(1-V162/($H171/2))-SIN(2*ACOS(1-V162/($H171/2)))))^(2/3)*($H171^2/8*(1-COS(2*ACOS(1-V162/($H171/2)))))-2/3*V169*($H171/2*2*ACOS(1-V162/($H171/2)))^(-1/3)*$H171/2)</f>
        <v>#DIV/0!</v>
      </c>
      <c r="W171" s="47" t="e">
        <f t="shared" ref="W171" si="2712">IF($H163=$AS$2,5/3*$H165^0.5/$H166*(W162*($H168+$H170*W162))^(2/3)*($H168+2*$H170*W162)-2/3*W169*($H168+2*(W162^2+$H170^2*W162^2)^0.5)^(-1/3)*(W162^2+$H170^2*W162^2)^(-1/2)*2*W162*(1+$H170^2),5/3*$H165^0.5/$H166*($H171^2/8*(2*ACOS(1-W162/($H171/2))-SIN(2*ACOS(1-W162/($H171/2)))))^(2/3)*($H171^2/8*(1-COS(2*ACOS(1-W162/($H171/2)))))-2/3*W169*($H171/2*2*ACOS(1-W162/($H171/2)))^(-1/3)*$H171/2)</f>
        <v>#DIV/0!</v>
      </c>
      <c r="X171" s="47" t="e">
        <f t="shared" ref="X171" si="2713">IF($H163=$AS$2,5/3*$H165^0.5/$H166*(X162*($H168+$H170*X162))^(2/3)*($H168+2*$H170*X162)-2/3*X169*($H168+2*(X162^2+$H170^2*X162^2)^0.5)^(-1/3)*(X162^2+$H170^2*X162^2)^(-1/2)*2*X162*(1+$H170^2),5/3*$H165^0.5/$H166*($H171^2/8*(2*ACOS(1-X162/($H171/2))-SIN(2*ACOS(1-X162/($H171/2)))))^(2/3)*($H171^2/8*(1-COS(2*ACOS(1-X162/($H171/2)))))-2/3*X169*($H171/2*2*ACOS(1-X162/($H171/2)))^(-1/3)*$H171/2)</f>
        <v>#DIV/0!</v>
      </c>
      <c r="Y171" s="47" t="e">
        <f t="shared" ref="Y171" si="2714">IF($H163=$AS$2,5/3*$H165^0.5/$H166*(Y162*($H168+$H170*Y162))^(2/3)*($H168+2*$H170*Y162)-2/3*Y169*($H168+2*(Y162^2+$H170^2*Y162^2)^0.5)^(-1/3)*(Y162^2+$H170^2*Y162^2)^(-1/2)*2*Y162*(1+$H170^2),5/3*$H165^0.5/$H166*($H171^2/8*(2*ACOS(1-Y162/($H171/2))-SIN(2*ACOS(1-Y162/($H171/2)))))^(2/3)*($H171^2/8*(1-COS(2*ACOS(1-Y162/($H171/2)))))-2/3*Y169*($H171/2*2*ACOS(1-Y162/($H171/2)))^(-1/3)*$H171/2)</f>
        <v>#DIV/0!</v>
      </c>
      <c r="Z171" s="47" t="e">
        <f t="shared" ref="Z171" si="2715">IF($H163=$AS$2,5/3*$H165^0.5/$H166*(Z162*($H168+$H170*Z162))^(2/3)*($H168+2*$H170*Z162)-2/3*Z169*($H168+2*(Z162^2+$H170^2*Z162^2)^0.5)^(-1/3)*(Z162^2+$H170^2*Z162^2)^(-1/2)*2*Z162*(1+$H170^2),5/3*$H165^0.5/$H166*($H171^2/8*(2*ACOS(1-Z162/($H171/2))-SIN(2*ACOS(1-Z162/($H171/2)))))^(2/3)*($H171^2/8*(1-COS(2*ACOS(1-Z162/($H171/2)))))-2/3*Z169*($H171/2*2*ACOS(1-Z162/($H171/2)))^(-1/3)*$H171/2)</f>
        <v>#DIV/0!</v>
      </c>
      <c r="AA171" s="47" t="e">
        <f t="shared" ref="AA171" si="2716">IF($H163=$AS$2,5/3*$H165^0.5/$H166*(AA162*($H168+$H170*AA162))^(2/3)*($H168+2*$H170*AA162)-2/3*AA169*($H168+2*(AA162^2+$H170^2*AA162^2)^0.5)^(-1/3)*(AA162^2+$H170^2*AA162^2)^(-1/2)*2*AA162*(1+$H170^2),5/3*$H165^0.5/$H166*($H171^2/8*(2*ACOS(1-AA162/($H171/2))-SIN(2*ACOS(1-AA162/($H171/2)))))^(2/3)*($H171^2/8*(1-COS(2*ACOS(1-AA162/($H171/2)))))-2/3*AA169*($H171/2*2*ACOS(1-AA162/($H171/2)))^(-1/3)*$H171/2)</f>
        <v>#DIV/0!</v>
      </c>
      <c r="AB171" s="47" t="e">
        <f t="shared" ref="AB171" si="2717">IF($H163=$AS$2,5/3*$H165^0.5/$H166*(AB162*($H168+$H170*AB162))^(2/3)*($H168+2*$H170*AB162)-2/3*AB169*($H168+2*(AB162^2+$H170^2*AB162^2)^0.5)^(-1/3)*(AB162^2+$H170^2*AB162^2)^(-1/2)*2*AB162*(1+$H170^2),5/3*$H165^0.5/$H166*($H171^2/8*(2*ACOS(1-AB162/($H171/2))-SIN(2*ACOS(1-AB162/($H171/2)))))^(2/3)*($H171^2/8*(1-COS(2*ACOS(1-AB162/($H171/2)))))-2/3*AB169*($H171/2*2*ACOS(1-AB162/($H171/2)))^(-1/3)*$H171/2)</f>
        <v>#DIV/0!</v>
      </c>
      <c r="AC171" s="47" t="e">
        <f t="shared" ref="AC171" si="2718">IF($H163=$AS$2,5/3*$H165^0.5/$H166*(AC162*($H168+$H170*AC162))^(2/3)*($H168+2*$H170*AC162)-2/3*AC169*($H168+2*(AC162^2+$H170^2*AC162^2)^0.5)^(-1/3)*(AC162^2+$H170^2*AC162^2)^(-1/2)*2*AC162*(1+$H170^2),5/3*$H165^0.5/$H166*($H171^2/8*(2*ACOS(1-AC162/($H171/2))-SIN(2*ACOS(1-AC162/($H171/2)))))^(2/3)*($H171^2/8*(1-COS(2*ACOS(1-AC162/($H171/2)))))-2/3*AC169*($H171/2*2*ACOS(1-AC162/($H171/2)))^(-1/3)*$H171/2)</f>
        <v>#DIV/0!</v>
      </c>
      <c r="AD171" s="47" t="e">
        <f t="shared" ref="AD171" si="2719">IF($H163=$AS$2,5/3*$H165^0.5/$H166*(AD162*($H168+$H170*AD162))^(2/3)*($H168+2*$H170*AD162)-2/3*AD169*($H168+2*(AD162^2+$H170^2*AD162^2)^0.5)^(-1/3)*(AD162^2+$H170^2*AD162^2)^(-1/2)*2*AD162*(1+$H170^2),5/3*$H165^0.5/$H166*($H171^2/8*(2*ACOS(1-AD162/($H171/2))-SIN(2*ACOS(1-AD162/($H171/2)))))^(2/3)*($H171^2/8*(1-COS(2*ACOS(1-AD162/($H171/2)))))-2/3*AD169*($H171/2*2*ACOS(1-AD162/($H171/2)))^(-1/3)*$H171/2)</f>
        <v>#DIV/0!</v>
      </c>
      <c r="AE171" s="47" t="e">
        <f t="shared" ref="AE171" si="2720">IF($H163=$AS$2,5/3*$H165^0.5/$H166*(AE162*($H168+$H170*AE162))^(2/3)*($H168+2*$H170*AE162)-2/3*AE169*($H168+2*(AE162^2+$H170^2*AE162^2)^0.5)^(-1/3)*(AE162^2+$H170^2*AE162^2)^(-1/2)*2*AE162*(1+$H170^2),5/3*$H165^0.5/$H166*($H171^2/8*(2*ACOS(1-AE162/($H171/2))-SIN(2*ACOS(1-AE162/($H171/2)))))^(2/3)*($H171^2/8*(1-COS(2*ACOS(1-AE162/($H171/2)))))-2/3*AE169*($H171/2*2*ACOS(1-AE162/($H171/2)))^(-1/3)*$H171/2)</f>
        <v>#DIV/0!</v>
      </c>
      <c r="AF171" s="47" t="e">
        <f t="shared" ref="AF171" si="2721">IF($H163=$AS$2,5/3*$H165^0.5/$H166*(AF162*($H168+$H170*AF162))^(2/3)*($H168+2*$H170*AF162)-2/3*AF169*($H168+2*(AF162^2+$H170^2*AF162^2)^0.5)^(-1/3)*(AF162^2+$H170^2*AF162^2)^(-1/2)*2*AF162*(1+$H170^2),5/3*$H165^0.5/$H166*($H171^2/8*(2*ACOS(1-AF162/($H171/2))-SIN(2*ACOS(1-AF162/($H171/2)))))^(2/3)*($H171^2/8*(1-COS(2*ACOS(1-AF162/($H171/2)))))-2/3*AF169*($H171/2*2*ACOS(1-AF162/($H171/2)))^(-1/3)*$H171/2)</f>
        <v>#DIV/0!</v>
      </c>
      <c r="AG171" s="47" t="e">
        <f t="shared" ref="AG171" si="2722">IF($H163=$AS$2,5/3*$H165^0.5/$H166*(AG162*($H168+$H170*AG162))^(2/3)*($H168+2*$H170*AG162)-2/3*AG169*($H168+2*(AG162^2+$H170^2*AG162^2)^0.5)^(-1/3)*(AG162^2+$H170^2*AG162^2)^(-1/2)*2*AG162*(1+$H170^2),5/3*$H165^0.5/$H166*($H171^2/8*(2*ACOS(1-AG162/($H171/2))-SIN(2*ACOS(1-AG162/($H171/2)))))^(2/3)*($H171^2/8*(1-COS(2*ACOS(1-AG162/($H171/2)))))-2/3*AG169*($H171/2*2*ACOS(1-AG162/($H171/2)))^(-1/3)*$H171/2)</f>
        <v>#DIV/0!</v>
      </c>
      <c r="AH171" s="47" t="e">
        <f t="shared" ref="AH171" si="2723">IF($H163=$AS$2,5/3*$H165^0.5/$H166*(AH162*($H168+$H170*AH162))^(2/3)*($H168+2*$H170*AH162)-2/3*AH169*($H168+2*(AH162^2+$H170^2*AH162^2)^0.5)^(-1/3)*(AH162^2+$H170^2*AH162^2)^(-1/2)*2*AH162*(1+$H170^2),5/3*$H165^0.5/$H166*($H171^2/8*(2*ACOS(1-AH162/($H171/2))-SIN(2*ACOS(1-AH162/($H171/2)))))^(2/3)*($H171^2/8*(1-COS(2*ACOS(1-AH162/($H171/2)))))-2/3*AH169*($H171/2*2*ACOS(1-AH162/($H171/2)))^(-1/3)*$H171/2)</f>
        <v>#DIV/0!</v>
      </c>
      <c r="AI171" s="47" t="e">
        <f t="shared" ref="AI171" si="2724">IF($H163=$AS$2,5/3*$H165^0.5/$H166*(AI162*($H168+$H170*AI162))^(2/3)*($H168+2*$H170*AI162)-2/3*AI169*($H168+2*(AI162^2+$H170^2*AI162^2)^0.5)^(-1/3)*(AI162^2+$H170^2*AI162^2)^(-1/2)*2*AI162*(1+$H170^2),5/3*$H165^0.5/$H166*($H171^2/8*(2*ACOS(1-AI162/($H171/2))-SIN(2*ACOS(1-AI162/($H171/2)))))^(2/3)*($H171^2/8*(1-COS(2*ACOS(1-AI162/($H171/2)))))-2/3*AI169*($H171/2*2*ACOS(1-AI162/($H171/2)))^(-1/3)*$H171/2)</f>
        <v>#DIV/0!</v>
      </c>
      <c r="AJ171" s="47" t="e">
        <f t="shared" ref="AJ171" si="2725">IF($H163=$AS$2,5/3*$H165^0.5/$H166*(AJ162*($H168+$H170*AJ162))^(2/3)*($H168+2*$H170*AJ162)-2/3*AJ169*($H168+2*(AJ162^2+$H170^2*AJ162^2)^0.5)^(-1/3)*(AJ162^2+$H170^2*AJ162^2)^(-1/2)*2*AJ162*(1+$H170^2),5/3*$H165^0.5/$H166*($H171^2/8*(2*ACOS(1-AJ162/($H171/2))-SIN(2*ACOS(1-AJ162/($H171/2)))))^(2/3)*($H171^2/8*(1-COS(2*ACOS(1-AJ162/($H171/2)))))-2/3*AJ169*($H171/2*2*ACOS(1-AJ162/($H171/2)))^(-1/3)*$H171/2)</f>
        <v>#DIV/0!</v>
      </c>
      <c r="AK171" s="47" t="e">
        <f t="shared" ref="AK171" si="2726">IF($H163=$AS$2,5/3*$H165^0.5/$H166*(AK162*($H168+$H170*AK162))^(2/3)*($H168+2*$H170*AK162)-2/3*AK169*($H168+2*(AK162^2+$H170^2*AK162^2)^0.5)^(-1/3)*(AK162^2+$H170^2*AK162^2)^(-1/2)*2*AK162*(1+$H170^2),5/3*$H165^0.5/$H166*($H171^2/8*(2*ACOS(1-AK162/($H171/2))-SIN(2*ACOS(1-AK162/($H171/2)))))^(2/3)*($H171^2/8*(1-COS(2*ACOS(1-AK162/($H171/2)))))-2/3*AK169*($H171/2*2*ACOS(1-AK162/($H171/2)))^(-1/3)*$H171/2)</f>
        <v>#DIV/0!</v>
      </c>
      <c r="AL171" s="47" t="e">
        <f t="shared" ref="AL171" si="2727">IF($H163=$AS$2,5/3*$H165^0.5/$H166*(AL162*($H168+$H170*AL162))^(2/3)*($H168+2*$H170*AL162)-2/3*AL169*($H168+2*(AL162^2+$H170^2*AL162^2)^0.5)^(-1/3)*(AL162^2+$H170^2*AL162^2)^(-1/2)*2*AL162*(1+$H170^2),5/3*$H165^0.5/$H166*($H171^2/8*(2*ACOS(1-AL162/($H171/2))-SIN(2*ACOS(1-AL162/($H171/2)))))^(2/3)*($H171^2/8*(1-COS(2*ACOS(1-AL162/($H171/2)))))-2/3*AL169*($H171/2*2*ACOS(1-AL162/($H171/2)))^(-1/3)*$H171/2)</f>
        <v>#DIV/0!</v>
      </c>
      <c r="AM171" s="47" t="e">
        <f t="shared" ref="AM171" si="2728">IF($H163=$AS$2,5/3*$H165^0.5/$H166*(AM162*($H168+$H170*AM162))^(2/3)*($H168+2*$H170*AM162)-2/3*AM169*($H168+2*(AM162^2+$H170^2*AM162^2)^0.5)^(-1/3)*(AM162^2+$H170^2*AM162^2)^(-1/2)*2*AM162*(1+$H170^2),5/3*$H165^0.5/$H166*($H171^2/8*(2*ACOS(1-AM162/($H171/2))-SIN(2*ACOS(1-AM162/($H171/2)))))^(2/3)*($H171^2/8*(1-COS(2*ACOS(1-AM162/($H171/2)))))-2/3*AM169*($H171/2*2*ACOS(1-AM162/($H171/2)))^(-1/3)*$H171/2)</f>
        <v>#DIV/0!</v>
      </c>
      <c r="AN171" s="47" t="e">
        <f t="shared" ref="AN171" si="2729">IF($H163=$AS$2,5/3*$H165^0.5/$H166*(AN162*($H168+$H170*AN162))^(2/3)*($H168+2*$H170*AN162)-2/3*AN169*($H168+2*(AN162^2+$H170^2*AN162^2)^0.5)^(-1/3)*(AN162^2+$H170^2*AN162^2)^(-1/2)*2*AN162*(1+$H170^2),5/3*$H165^0.5/$H166*($H171^2/8*(2*ACOS(1-AN162/($H171/2))-SIN(2*ACOS(1-AN162/($H171/2)))))^(2/3)*($H171^2/8*(1-COS(2*ACOS(1-AN162/($H171/2)))))-2/3*AN169*($H171/2*2*ACOS(1-AN162/($H171/2)))^(-1/3)*$H171/2)</f>
        <v>#DIV/0!</v>
      </c>
    </row>
    <row r="172" spans="1:45" ht="14.25" customHeight="1" x14ac:dyDescent="0.15">
      <c r="A172" s="49"/>
      <c r="B172" s="49"/>
      <c r="C172" s="5"/>
      <c r="D172" s="7"/>
      <c r="E172" s="11">
        <f>ROUND(D172/10000,3)</f>
        <v>0</v>
      </c>
      <c r="F172" s="3"/>
      <c r="G172" s="25" t="s">
        <v>1</v>
      </c>
      <c r="H172" s="29"/>
      <c r="I172" s="61" t="s">
        <v>23</v>
      </c>
      <c r="J172" s="73">
        <f>IF($H173=AS$2,ROUND(H179*0.8,4),ROUND(H181*0.8,4))</f>
        <v>0</v>
      </c>
      <c r="K172" s="52" t="e">
        <f>ROUND(J176*J180,4)</f>
        <v>#DIV/0!</v>
      </c>
      <c r="L172" s="61" t="s">
        <v>31</v>
      </c>
      <c r="M172" s="63" t="e">
        <f>IF(U177=U179,U172,IF(V177=V179,V172,IF(W177=W179,W172,IF(X177=X179,X172,IF(Y177=Y179,Y172,IF(Z177=Z179,Z172,IF(AA177=AA179,AA172,IF(AB177=AB179,AB172,IF(AC177=AC179,AC172,IF(AD177=AD179,AD172,IF(AE177=AE179,AE172,IF(AF177=AF179,AF172,IF(AG177=AG179,AG172,IF(AH177=AH179,AH172,IF(AI177=AI179,AI172,IF(AJ177=AJ179,AJ172,IF(AK177=AK179,AK172,IF(AL177=AL179,AL172,IF(AM177=AM179,AM172,IF(AN177=AN179,AN172,AN172))))))))))))))))))))</f>
        <v>#DIV/0!</v>
      </c>
      <c r="N172" s="58" t="e">
        <f>ROUND(M176*M180,4)</f>
        <v>#DIV/0!</v>
      </c>
      <c r="O172" s="61" t="s">
        <v>99</v>
      </c>
      <c r="P172" s="63" t="e">
        <f>M180</f>
        <v>#DIV/0!</v>
      </c>
      <c r="Q172" s="52" t="e">
        <f>ROUND($F181*$P180*$E181/360,4)</f>
        <v>#DIV/0!</v>
      </c>
      <c r="R172" s="55" t="e">
        <f>IF(AND(K172&gt;Q172,N172=Q172),"ＯＫ","ＮＧ")</f>
        <v>#DIV/0!</v>
      </c>
      <c r="T172" s="40" t="s">
        <v>41</v>
      </c>
      <c r="U172" s="41">
        <f>J172</f>
        <v>0</v>
      </c>
      <c r="V172" s="41" t="e">
        <f>IF($H173=$AS$2,ROUND(U172-U180/U181,5),ROUND($H181/2-$H181/2*COS((2*ACOS(1-U172/($H181/2))-U180/U181)/2),5))</f>
        <v>#DIV/0!</v>
      </c>
      <c r="W172" s="41" t="e">
        <f t="shared" ref="W172" si="2730">IF($H173=$AS$2,ROUND(V172-V180/V181,5),ROUND($H181/2-$H181/2*COS((2*ACOS(1-V172/($H181/2))-V180/V181)/2),5))</f>
        <v>#DIV/0!</v>
      </c>
      <c r="X172" s="41" t="e">
        <f t="shared" ref="X172" si="2731">IF($H173=$AS$2,ROUND(W172-W180/W181,5),ROUND($H181/2-$H181/2*COS((2*ACOS(1-W172/($H181/2))-W180/W181)/2),5))</f>
        <v>#DIV/0!</v>
      </c>
      <c r="Y172" s="41" t="e">
        <f t="shared" ref="Y172" si="2732">IF($H173=$AS$2,ROUND(X172-X180/X181,5),ROUND($H181/2-$H181/2*COS((2*ACOS(1-X172/($H181/2))-X180/X181)/2),5))</f>
        <v>#DIV/0!</v>
      </c>
      <c r="Z172" s="41" t="e">
        <f t="shared" ref="Z172" si="2733">IF($H173=$AS$2,ROUND(Y172-Y180/Y181,5),ROUND($H181/2-$H181/2*COS((2*ACOS(1-Y172/($H181/2))-Y180/Y181)/2),5))</f>
        <v>#DIV/0!</v>
      </c>
      <c r="AA172" s="41" t="e">
        <f t="shared" ref="AA172" si="2734">IF($H173=$AS$2,ROUND(Z172-Z180/Z181,5),ROUND($H181/2-$H181/2*COS((2*ACOS(1-Z172/($H181/2))-Z180/Z181)/2),5))</f>
        <v>#DIV/0!</v>
      </c>
      <c r="AB172" s="41" t="e">
        <f t="shared" ref="AB172" si="2735">IF($H173=$AS$2,ROUND(AA172-AA180/AA181,5),ROUND($H181/2-$H181/2*COS((2*ACOS(1-AA172/($H181/2))-AA180/AA181)/2),5))</f>
        <v>#DIV/0!</v>
      </c>
      <c r="AC172" s="41" t="e">
        <f t="shared" ref="AC172" si="2736">IF($H173=$AS$2,ROUND(AB172-AB180/AB181,5),ROUND($H181/2-$H181/2*COS((2*ACOS(1-AB172/($H181/2))-AB180/AB181)/2),5))</f>
        <v>#DIV/0!</v>
      </c>
      <c r="AD172" s="41" t="e">
        <f t="shared" ref="AD172" si="2737">IF($H173=$AS$2,ROUND(AC172-AC180/AC181,5),ROUND($H181/2-$H181/2*COS((2*ACOS(1-AC172/($H181/2))-AC180/AC181)/2),5))</f>
        <v>#DIV/0!</v>
      </c>
      <c r="AE172" s="41" t="e">
        <f t="shared" ref="AE172" si="2738">IF($H173=$AS$2,ROUND(AD172-AD180/AD181,5),ROUND($H181/2-$H181/2*COS((2*ACOS(1-AD172/($H181/2))-AD180/AD181)/2),5))</f>
        <v>#DIV/0!</v>
      </c>
      <c r="AF172" s="41" t="e">
        <f t="shared" ref="AF172" si="2739">IF($H173=$AS$2,ROUND(AE172-AE180/AE181,5),ROUND($H181/2-$H181/2*COS((2*ACOS(1-AE172/($H181/2))-AE180/AE181)/2),5))</f>
        <v>#DIV/0!</v>
      </c>
      <c r="AG172" s="41" t="e">
        <f t="shared" ref="AG172" si="2740">IF($H173=$AS$2,ROUND(AF172-AF180/AF181,5),ROUND($H181/2-$H181/2*COS((2*ACOS(1-AF172/($H181/2))-AF180/AF181)/2),5))</f>
        <v>#DIV/0!</v>
      </c>
      <c r="AH172" s="41" t="e">
        <f t="shared" ref="AH172" si="2741">IF($H173=$AS$2,ROUND(AG172-AG180/AG181,5),ROUND($H181/2-$H181/2*COS((2*ACOS(1-AG172/($H181/2))-AG180/AG181)/2),5))</f>
        <v>#DIV/0!</v>
      </c>
      <c r="AI172" s="41" t="e">
        <f t="shared" ref="AI172" si="2742">IF($H173=$AS$2,ROUND(AH172-AH180/AH181,5),ROUND($H181/2-$H181/2*COS((2*ACOS(1-AH172/($H181/2))-AH180/AH181)/2),5))</f>
        <v>#DIV/0!</v>
      </c>
      <c r="AJ172" s="41" t="e">
        <f t="shared" ref="AJ172" si="2743">IF($H173=$AS$2,ROUND(AI172-AI180/AI181,5),ROUND($H181/2-$H181/2*COS((2*ACOS(1-AI172/($H181/2))-AI180/AI181)/2),5))</f>
        <v>#DIV/0!</v>
      </c>
      <c r="AK172" s="41" t="e">
        <f t="shared" ref="AK172" si="2744">IF($H173=$AS$2,ROUND(AJ172-AJ180/AJ181,5),ROUND($H181/2-$H181/2*COS((2*ACOS(1-AJ172/($H181/2))-AJ180/AJ181)/2),5))</f>
        <v>#DIV/0!</v>
      </c>
      <c r="AL172" s="41" t="e">
        <f t="shared" ref="AL172" si="2745">IF($H173=$AS$2,ROUND(AK172-AK180/AK181,5),ROUND($H181/2-$H181/2*COS((2*ACOS(1-AK172/($H181/2))-AK180/AK181)/2),5))</f>
        <v>#DIV/0!</v>
      </c>
      <c r="AM172" s="41" t="e">
        <f t="shared" ref="AM172" si="2746">IF($H173=$AS$2,ROUND(AL172-AL180/AL181,5),ROUND($H181/2-$H181/2*COS((2*ACOS(1-AL172/($H181/2))-AL180/AL181)/2),5))</f>
        <v>#DIV/0!</v>
      </c>
      <c r="AN172" s="41" t="e">
        <f t="shared" ref="AN172" si="2747">IF($H173=$AS$2,ROUND(AM172-AM180/AM181,5),ROUND($H181/2-$H181/2*COS((2*ACOS(1-AM172/($H181/2))-AM180/AM181)/2),5))</f>
        <v>#DIV/0!</v>
      </c>
      <c r="AS172" t="s">
        <v>11</v>
      </c>
    </row>
    <row r="173" spans="1:45" ht="14.25" customHeight="1" x14ac:dyDescent="0.15">
      <c r="A173" s="50"/>
      <c r="B173" s="50"/>
      <c r="C173" s="6"/>
      <c r="D173" s="8"/>
      <c r="E173" s="12">
        <f>ROUND(D173/10000,3)</f>
        <v>0</v>
      </c>
      <c r="F173" s="4"/>
      <c r="G173" s="26" t="s">
        <v>17</v>
      </c>
      <c r="H173" s="30"/>
      <c r="I173" s="62"/>
      <c r="J173" s="59"/>
      <c r="K173" s="53"/>
      <c r="L173" s="62"/>
      <c r="M173" s="64"/>
      <c r="N173" s="58"/>
      <c r="O173" s="62"/>
      <c r="P173" s="64"/>
      <c r="Q173" s="53"/>
      <c r="R173" s="56"/>
      <c r="T173" s="42" t="s">
        <v>42</v>
      </c>
      <c r="U173" s="43" t="e">
        <f>IF($H173=$AS$2,ROUND($H178+2*(U172^2+$H180^2*U172^2)^0.5,5),ROUND($H181/2*2*ACOS(1-U172/($H181/2)),5))</f>
        <v>#DIV/0!</v>
      </c>
      <c r="V173" s="43" t="e">
        <f t="shared" ref="V173" si="2748">IF($H173=$AS$2,ROUND($H178+2*(V172^2+$H180^2*V172^2)^0.5,5),ROUND($H181/2*2*ACOS(1-V172/($H181/2)),5))</f>
        <v>#DIV/0!</v>
      </c>
      <c r="W173" s="43" t="e">
        <f t="shared" ref="W173" si="2749">IF($H173=$AS$2,ROUND($H178+2*(W172^2+$H180^2*W172^2)^0.5,5),ROUND($H181/2*2*ACOS(1-W172/($H181/2)),5))</f>
        <v>#DIV/0!</v>
      </c>
      <c r="X173" s="43" t="e">
        <f t="shared" ref="X173" si="2750">IF($H173=$AS$2,ROUND($H178+2*(X172^2+$H180^2*X172^2)^0.5,5),ROUND($H181/2*2*ACOS(1-X172/($H181/2)),5))</f>
        <v>#DIV/0!</v>
      </c>
      <c r="Y173" s="43" t="e">
        <f t="shared" ref="Y173" si="2751">IF($H173=$AS$2,ROUND($H178+2*(Y172^2+$H180^2*Y172^2)^0.5,5),ROUND($H181/2*2*ACOS(1-Y172/($H181/2)),5))</f>
        <v>#DIV/0!</v>
      </c>
      <c r="Z173" s="43" t="e">
        <f t="shared" ref="Z173" si="2752">IF($H173=$AS$2,ROUND($H178+2*(Z172^2+$H180^2*Z172^2)^0.5,5),ROUND($H181/2*2*ACOS(1-Z172/($H181/2)),5))</f>
        <v>#DIV/0!</v>
      </c>
      <c r="AA173" s="43" t="e">
        <f t="shared" ref="AA173" si="2753">IF($H173=$AS$2,ROUND($H178+2*(AA172^2+$H180^2*AA172^2)^0.5,5),ROUND($H181/2*2*ACOS(1-AA172/($H181/2)),5))</f>
        <v>#DIV/0!</v>
      </c>
      <c r="AB173" s="43" t="e">
        <f t="shared" ref="AB173" si="2754">IF($H173=$AS$2,ROUND($H178+2*(AB172^2+$H180^2*AB172^2)^0.5,5),ROUND($H181/2*2*ACOS(1-AB172/($H181/2)),5))</f>
        <v>#DIV/0!</v>
      </c>
      <c r="AC173" s="43" t="e">
        <f t="shared" ref="AC173" si="2755">IF($H173=$AS$2,ROUND($H178+2*(AC172^2+$H180^2*AC172^2)^0.5,5),ROUND($H181/2*2*ACOS(1-AC172/($H181/2)),5))</f>
        <v>#DIV/0!</v>
      </c>
      <c r="AD173" s="43" t="e">
        <f t="shared" ref="AD173" si="2756">IF($H173=$AS$2,ROUND($H178+2*(AD172^2+$H180^2*AD172^2)^0.5,5),ROUND($H181/2*2*ACOS(1-AD172/($H181/2)),5))</f>
        <v>#DIV/0!</v>
      </c>
      <c r="AE173" s="43" t="e">
        <f t="shared" ref="AE173" si="2757">IF($H173=$AS$2,ROUND($H178+2*(AE172^2+$H180^2*AE172^2)^0.5,5),ROUND($H181/2*2*ACOS(1-AE172/($H181/2)),5))</f>
        <v>#DIV/0!</v>
      </c>
      <c r="AF173" s="43" t="e">
        <f t="shared" ref="AF173" si="2758">IF($H173=$AS$2,ROUND($H178+2*(AF172^2+$H180^2*AF172^2)^0.5,5),ROUND($H181/2*2*ACOS(1-AF172/($H181/2)),5))</f>
        <v>#DIV/0!</v>
      </c>
      <c r="AG173" s="43" t="e">
        <f t="shared" ref="AG173" si="2759">IF($H173=$AS$2,ROUND($H178+2*(AG172^2+$H180^2*AG172^2)^0.5,5),ROUND($H181/2*2*ACOS(1-AG172/($H181/2)),5))</f>
        <v>#DIV/0!</v>
      </c>
      <c r="AH173" s="43" t="e">
        <f t="shared" ref="AH173" si="2760">IF($H173=$AS$2,ROUND($H178+2*(AH172^2+$H180^2*AH172^2)^0.5,5),ROUND($H181/2*2*ACOS(1-AH172/($H181/2)),5))</f>
        <v>#DIV/0!</v>
      </c>
      <c r="AI173" s="43" t="e">
        <f t="shared" ref="AI173" si="2761">IF($H173=$AS$2,ROUND($H178+2*(AI172^2+$H180^2*AI172^2)^0.5,5),ROUND($H181/2*2*ACOS(1-AI172/($H181/2)),5))</f>
        <v>#DIV/0!</v>
      </c>
      <c r="AJ173" s="43" t="e">
        <f t="shared" ref="AJ173" si="2762">IF($H173=$AS$2,ROUND($H178+2*(AJ172^2+$H180^2*AJ172^2)^0.5,5),ROUND($H181/2*2*ACOS(1-AJ172/($H181/2)),5))</f>
        <v>#DIV/0!</v>
      </c>
      <c r="AK173" s="43" t="e">
        <f t="shared" ref="AK173" si="2763">IF($H173=$AS$2,ROUND($H178+2*(AK172^2+$H180^2*AK172^2)^0.5,5),ROUND($H181/2*2*ACOS(1-AK172/($H181/2)),5))</f>
        <v>#DIV/0!</v>
      </c>
      <c r="AL173" s="43" t="e">
        <f t="shared" ref="AL173" si="2764">IF($H173=$AS$2,ROUND($H178+2*(AL172^2+$H180^2*AL172^2)^0.5,5),ROUND($H181/2*2*ACOS(1-AL172/($H181/2)),5))</f>
        <v>#DIV/0!</v>
      </c>
      <c r="AM173" s="43" t="e">
        <f t="shared" ref="AM173" si="2765">IF($H173=$AS$2,ROUND($H178+2*(AM172^2+$H180^2*AM172^2)^0.5,5),ROUND($H181/2*2*ACOS(1-AM172/($H181/2)),5))</f>
        <v>#DIV/0!</v>
      </c>
      <c r="AN173" s="43" t="e">
        <f t="shared" ref="AN173" si="2766">IF($H173=$AS$2,ROUND($H178+2*(AN172^2+$H180^2*AN172^2)^0.5,5),ROUND($H181/2*2*ACOS(1-AN172/($H181/2)),5))</f>
        <v>#DIV/0!</v>
      </c>
      <c r="AS173" t="s">
        <v>12</v>
      </c>
    </row>
    <row r="174" spans="1:45" ht="14.25" customHeight="1" x14ac:dyDescent="0.15">
      <c r="A174" s="50"/>
      <c r="B174" s="50"/>
      <c r="C174" s="6"/>
      <c r="D174" s="8"/>
      <c r="E174" s="12">
        <f>ROUND(D174/10000,3)</f>
        <v>0</v>
      </c>
      <c r="F174" s="4"/>
      <c r="G174" s="26" t="s">
        <v>18</v>
      </c>
      <c r="H174" s="31"/>
      <c r="I174" s="62" t="s">
        <v>24</v>
      </c>
      <c r="J174" s="59" t="e">
        <f>IF($H173=$AS$2,ROUND($H178+2*(J172^2+$H180^2*J172^2)^0.5,4),ROUND($H181/2*(2*ACOS(1-J172/($H181/2))),4))</f>
        <v>#DIV/0!</v>
      </c>
      <c r="K174" s="53"/>
      <c r="L174" s="62" t="s">
        <v>34</v>
      </c>
      <c r="M174" s="65" t="e">
        <f>IF($H173=$AS$2,ROUND($H178+2*(M172^2+$H180^2*M172^2)^0.5,5),ROUND($H181/2*(2*ACOS(1-M172/($H181/2))),5))</f>
        <v>#DIV/0!</v>
      </c>
      <c r="N174" s="58"/>
      <c r="O174" s="68" t="s">
        <v>27</v>
      </c>
      <c r="P174" s="70"/>
      <c r="Q174" s="53"/>
      <c r="R174" s="56"/>
      <c r="T174" s="42" t="s">
        <v>43</v>
      </c>
      <c r="U174" s="43" t="e">
        <f>IF($H173=$AS$2,ROUND(U172*($H178+$H180*U172),5),ROUND($H181^2/8*(2*ACOS(1-U172/($H181/2))-SIN(2*ACOS(1-U172/($H181/2)))),5))</f>
        <v>#DIV/0!</v>
      </c>
      <c r="V174" s="43" t="e">
        <f t="shared" ref="V174" si="2767">IF($H173=$AS$2,ROUND(V172*($H178+$H180*V172),5),ROUND($H181^2/8*(2*ACOS(1-V172/($H181/2))-SIN(2*ACOS(1-V172/($H181/2)))),5))</f>
        <v>#DIV/0!</v>
      </c>
      <c r="W174" s="43" t="e">
        <f t="shared" ref="W174" si="2768">IF($H173=$AS$2,ROUND(W172*($H178+$H180*W172),5),ROUND($H181^2/8*(2*ACOS(1-W172/($H181/2))-SIN(2*ACOS(1-W172/($H181/2)))),5))</f>
        <v>#DIV/0!</v>
      </c>
      <c r="X174" s="43" t="e">
        <f t="shared" ref="X174" si="2769">IF($H173=$AS$2,ROUND(X172*($H178+$H180*X172),5),ROUND($H181^2/8*(2*ACOS(1-X172/($H181/2))-SIN(2*ACOS(1-X172/($H181/2)))),5))</f>
        <v>#DIV/0!</v>
      </c>
      <c r="Y174" s="43" t="e">
        <f t="shared" ref="Y174" si="2770">IF($H173=$AS$2,ROUND(Y172*($H178+$H180*Y172),5),ROUND($H181^2/8*(2*ACOS(1-Y172/($H181/2))-SIN(2*ACOS(1-Y172/($H181/2)))),5))</f>
        <v>#DIV/0!</v>
      </c>
      <c r="Z174" s="43" t="e">
        <f t="shared" ref="Z174" si="2771">IF($H173=$AS$2,ROUND(Z172*($H178+$H180*Z172),5),ROUND($H181^2/8*(2*ACOS(1-Z172/($H181/2))-SIN(2*ACOS(1-Z172/($H181/2)))),5))</f>
        <v>#DIV/0!</v>
      </c>
      <c r="AA174" s="43" t="e">
        <f t="shared" ref="AA174" si="2772">IF($H173=$AS$2,ROUND(AA172*($H178+$H180*AA172),5),ROUND($H181^2/8*(2*ACOS(1-AA172/($H181/2))-SIN(2*ACOS(1-AA172/($H181/2)))),5))</f>
        <v>#DIV/0!</v>
      </c>
      <c r="AB174" s="43" t="e">
        <f t="shared" ref="AB174" si="2773">IF($H173=$AS$2,ROUND(AB172*($H178+$H180*AB172),5),ROUND($H181^2/8*(2*ACOS(1-AB172/($H181/2))-SIN(2*ACOS(1-AB172/($H181/2)))),5))</f>
        <v>#DIV/0!</v>
      </c>
      <c r="AC174" s="43" t="e">
        <f t="shared" ref="AC174" si="2774">IF($H173=$AS$2,ROUND(AC172*($H178+$H180*AC172),5),ROUND($H181^2/8*(2*ACOS(1-AC172/($H181/2))-SIN(2*ACOS(1-AC172/($H181/2)))),5))</f>
        <v>#DIV/0!</v>
      </c>
      <c r="AD174" s="43" t="e">
        <f t="shared" ref="AD174" si="2775">IF($H173=$AS$2,ROUND(AD172*($H178+$H180*AD172),5),ROUND($H181^2/8*(2*ACOS(1-AD172/($H181/2))-SIN(2*ACOS(1-AD172/($H181/2)))),5))</f>
        <v>#DIV/0!</v>
      </c>
      <c r="AE174" s="43" t="e">
        <f t="shared" ref="AE174" si="2776">IF($H173=$AS$2,ROUND(AE172*($H178+$H180*AE172),5),ROUND($H181^2/8*(2*ACOS(1-AE172/($H181/2))-SIN(2*ACOS(1-AE172/($H181/2)))),5))</f>
        <v>#DIV/0!</v>
      </c>
      <c r="AF174" s="43" t="e">
        <f t="shared" ref="AF174" si="2777">IF($H173=$AS$2,ROUND(AF172*($H178+$H180*AF172),5),ROUND($H181^2/8*(2*ACOS(1-AF172/($H181/2))-SIN(2*ACOS(1-AF172/($H181/2)))),5))</f>
        <v>#DIV/0!</v>
      </c>
      <c r="AG174" s="43" t="e">
        <f t="shared" ref="AG174" si="2778">IF($H173=$AS$2,ROUND(AG172*($H178+$H180*AG172),5),ROUND($H181^2/8*(2*ACOS(1-AG172/($H181/2))-SIN(2*ACOS(1-AG172/($H181/2)))),5))</f>
        <v>#DIV/0!</v>
      </c>
      <c r="AH174" s="43" t="e">
        <f t="shared" ref="AH174" si="2779">IF($H173=$AS$2,ROUND(AH172*($H178+$H180*AH172),5),ROUND($H181^2/8*(2*ACOS(1-AH172/($H181/2))-SIN(2*ACOS(1-AH172/($H181/2)))),5))</f>
        <v>#DIV/0!</v>
      </c>
      <c r="AI174" s="43" t="e">
        <f t="shared" ref="AI174" si="2780">IF($H173=$AS$2,ROUND(AI172*($H178+$H180*AI172),5),ROUND($H181^2/8*(2*ACOS(1-AI172/($H181/2))-SIN(2*ACOS(1-AI172/($H181/2)))),5))</f>
        <v>#DIV/0!</v>
      </c>
      <c r="AJ174" s="43" t="e">
        <f t="shared" ref="AJ174" si="2781">IF($H173=$AS$2,ROUND(AJ172*($H178+$H180*AJ172),5),ROUND($H181^2/8*(2*ACOS(1-AJ172/($H181/2))-SIN(2*ACOS(1-AJ172/($H181/2)))),5))</f>
        <v>#DIV/0!</v>
      </c>
      <c r="AK174" s="43" t="e">
        <f t="shared" ref="AK174" si="2782">IF($H173=$AS$2,ROUND(AK172*($H178+$H180*AK172),5),ROUND($H181^2/8*(2*ACOS(1-AK172/($H181/2))-SIN(2*ACOS(1-AK172/($H181/2)))),5))</f>
        <v>#DIV/0!</v>
      </c>
      <c r="AL174" s="43" t="e">
        <f t="shared" ref="AL174" si="2783">IF($H173=$AS$2,ROUND(AL172*($H178+$H180*AL172),5),ROUND($H181^2/8*(2*ACOS(1-AL172/($H181/2))-SIN(2*ACOS(1-AL172/($H181/2)))),5))</f>
        <v>#DIV/0!</v>
      </c>
      <c r="AM174" s="43" t="e">
        <f t="shared" ref="AM174" si="2784">IF($H173=$AS$2,ROUND(AM172*($H178+$H180*AM172),5),ROUND($H181^2/8*(2*ACOS(1-AM172/($H181/2))-SIN(2*ACOS(1-AM172/($H181/2)))),5))</f>
        <v>#DIV/0!</v>
      </c>
      <c r="AN174" s="43" t="e">
        <f t="shared" ref="AN174" si="2785">IF($H173=$AS$2,ROUND(AN172*($H178+$H180*AN172),5),ROUND($H181^2/8*(2*ACOS(1-AN172/($H181/2))-SIN(2*ACOS(1-AN172/($H181/2)))),5))</f>
        <v>#DIV/0!</v>
      </c>
    </row>
    <row r="175" spans="1:45" ht="14.25" customHeight="1" x14ac:dyDescent="0.15">
      <c r="A175" s="50"/>
      <c r="B175" s="50"/>
      <c r="C175" s="6"/>
      <c r="D175" s="8"/>
      <c r="E175" s="12">
        <f>ROUND(D175/10000,3)</f>
        <v>0</v>
      </c>
      <c r="F175" s="4"/>
      <c r="G175" s="26" t="s">
        <v>19</v>
      </c>
      <c r="H175" s="48"/>
      <c r="I175" s="62"/>
      <c r="J175" s="59"/>
      <c r="K175" s="53"/>
      <c r="L175" s="62"/>
      <c r="M175" s="66"/>
      <c r="N175" s="58"/>
      <c r="O175" s="69"/>
      <c r="P175" s="70"/>
      <c r="Q175" s="53"/>
      <c r="R175" s="56"/>
      <c r="T175" s="42" t="s">
        <v>44</v>
      </c>
      <c r="U175" s="43" t="e">
        <f>ROUND(U174/U173,5)</f>
        <v>#DIV/0!</v>
      </c>
      <c r="V175" s="43" t="e">
        <f t="shared" ref="V175" si="2786">ROUND(V174/V173,5)</f>
        <v>#DIV/0!</v>
      </c>
      <c r="W175" s="43" t="e">
        <f t="shared" ref="W175" si="2787">ROUND(W174/W173,5)</f>
        <v>#DIV/0!</v>
      </c>
      <c r="X175" s="43" t="e">
        <f t="shared" ref="X175" si="2788">ROUND(X174/X173,5)</f>
        <v>#DIV/0!</v>
      </c>
      <c r="Y175" s="43" t="e">
        <f t="shared" ref="Y175" si="2789">ROUND(Y174/Y173,5)</f>
        <v>#DIV/0!</v>
      </c>
      <c r="Z175" s="43" t="e">
        <f t="shared" ref="Z175" si="2790">ROUND(Z174/Z173,5)</f>
        <v>#DIV/0!</v>
      </c>
      <c r="AA175" s="43" t="e">
        <f t="shared" ref="AA175" si="2791">ROUND(AA174/AA173,5)</f>
        <v>#DIV/0!</v>
      </c>
      <c r="AB175" s="43" t="e">
        <f t="shared" ref="AB175" si="2792">ROUND(AB174/AB173,5)</f>
        <v>#DIV/0!</v>
      </c>
      <c r="AC175" s="43" t="e">
        <f t="shared" ref="AC175" si="2793">ROUND(AC174/AC173,5)</f>
        <v>#DIV/0!</v>
      </c>
      <c r="AD175" s="43" t="e">
        <f t="shared" ref="AD175" si="2794">ROUND(AD174/AD173,5)</f>
        <v>#DIV/0!</v>
      </c>
      <c r="AE175" s="43" t="e">
        <f t="shared" ref="AE175" si="2795">ROUND(AE174/AE173,5)</f>
        <v>#DIV/0!</v>
      </c>
      <c r="AF175" s="43" t="e">
        <f t="shared" ref="AF175" si="2796">ROUND(AF174/AF173,5)</f>
        <v>#DIV/0!</v>
      </c>
      <c r="AG175" s="43" t="e">
        <f t="shared" ref="AG175" si="2797">ROUND(AG174/AG173,5)</f>
        <v>#DIV/0!</v>
      </c>
      <c r="AH175" s="43" t="e">
        <f t="shared" ref="AH175" si="2798">ROUND(AH174/AH173,5)</f>
        <v>#DIV/0!</v>
      </c>
      <c r="AI175" s="43" t="e">
        <f t="shared" ref="AI175" si="2799">ROUND(AI174/AI173,5)</f>
        <v>#DIV/0!</v>
      </c>
      <c r="AJ175" s="43" t="e">
        <f t="shared" ref="AJ175" si="2800">ROUND(AJ174/AJ173,5)</f>
        <v>#DIV/0!</v>
      </c>
      <c r="AK175" s="43" t="e">
        <f t="shared" ref="AK175" si="2801">ROUND(AK174/AK173,5)</f>
        <v>#DIV/0!</v>
      </c>
      <c r="AL175" s="43" t="e">
        <f t="shared" ref="AL175" si="2802">ROUND(AL174/AL173,5)</f>
        <v>#DIV/0!</v>
      </c>
      <c r="AM175" s="43" t="e">
        <f t="shared" ref="AM175" si="2803">ROUND(AM174/AM173,5)</f>
        <v>#DIV/0!</v>
      </c>
      <c r="AN175" s="43" t="e">
        <f t="shared" ref="AN175" si="2804">ROUND(AN174/AN173,5)</f>
        <v>#DIV/0!</v>
      </c>
    </row>
    <row r="176" spans="1:45" ht="14.25" customHeight="1" x14ac:dyDescent="0.15">
      <c r="A176" s="50"/>
      <c r="B176" s="50"/>
      <c r="C176" s="15" t="s">
        <v>6</v>
      </c>
      <c r="D176" s="16">
        <f>SUM(D172:D175)</f>
        <v>0</v>
      </c>
      <c r="E176" s="13">
        <f>SUM(E172:E175)</f>
        <v>0</v>
      </c>
      <c r="F176" s="17">
        <f>IF(E176=0,0,ROUND(F172*E172/E176+F173*E173/E176+F174*E174/E176+F175*E175/E176,2))</f>
        <v>0</v>
      </c>
      <c r="G176" s="38" t="s">
        <v>20</v>
      </c>
      <c r="H176" s="32"/>
      <c r="I176" s="62" t="s">
        <v>32</v>
      </c>
      <c r="J176" s="59" t="e">
        <f>IF($H173=$AS$2,ROUND(J172*($H178+$H180*J172),4),ROUND($H181^2/8*((2*ACOS(1-J172/($H181/2)))-SIN((2*ACOS(1-J172/($H181/2))))),4))</f>
        <v>#DIV/0!</v>
      </c>
      <c r="K176" s="53"/>
      <c r="L176" s="62" t="s">
        <v>33</v>
      </c>
      <c r="M176" s="64" t="e">
        <f>IF($H173=$AS$2,ROUND(M172*($H178+$H180*M172),5),ROUND($H181^2/8*(2*ACOS(1-M172/($H181/2))-SIN(2*ACOS(1-M172/($H181/2)))),5))</f>
        <v>#DIV/0!</v>
      </c>
      <c r="N176" s="58"/>
      <c r="O176" s="62" t="s">
        <v>28</v>
      </c>
      <c r="P176" s="59" t="e">
        <f>ROUND($H174/M180/60,4)</f>
        <v>#DIV/0!</v>
      </c>
      <c r="Q176" s="53"/>
      <c r="R176" s="56"/>
      <c r="T176" s="42" t="s">
        <v>45</v>
      </c>
      <c r="U176" s="43" t="e">
        <f>ROUND((U175^(2/3)*$H175^0.5)/$H176,5)</f>
        <v>#DIV/0!</v>
      </c>
      <c r="V176" s="43" t="e">
        <f>ROUND((V175^(2/3)*$H175^0.5)/$H176,5)</f>
        <v>#DIV/0!</v>
      </c>
      <c r="W176" s="43" t="e">
        <f t="shared" ref="W176" si="2805">ROUND((W175^(2/3)*$H175^0.5)/$H176,5)</f>
        <v>#DIV/0!</v>
      </c>
      <c r="X176" s="43" t="e">
        <f t="shared" ref="X176" si="2806">ROUND((X175^(2/3)*$H175^0.5)/$H176,5)</f>
        <v>#DIV/0!</v>
      </c>
      <c r="Y176" s="43" t="e">
        <f t="shared" ref="Y176" si="2807">ROUND((Y175^(2/3)*$H175^0.5)/$H176,5)</f>
        <v>#DIV/0!</v>
      </c>
      <c r="Z176" s="43" t="e">
        <f t="shared" ref="Z176" si="2808">ROUND((Z175^(2/3)*$H175^0.5)/$H176,5)</f>
        <v>#DIV/0!</v>
      </c>
      <c r="AA176" s="43" t="e">
        <f t="shared" ref="AA176" si="2809">ROUND((AA175^(2/3)*$H175^0.5)/$H176,5)</f>
        <v>#DIV/0!</v>
      </c>
      <c r="AB176" s="43" t="e">
        <f t="shared" ref="AB176" si="2810">ROUND((AB175^(2/3)*$H175^0.5)/$H176,5)</f>
        <v>#DIV/0!</v>
      </c>
      <c r="AC176" s="43" t="e">
        <f t="shared" ref="AC176" si="2811">ROUND((AC175^(2/3)*$H175^0.5)/$H176,5)</f>
        <v>#DIV/0!</v>
      </c>
      <c r="AD176" s="43" t="e">
        <f t="shared" ref="AD176" si="2812">ROUND((AD175^(2/3)*$H175^0.5)/$H176,5)</f>
        <v>#DIV/0!</v>
      </c>
      <c r="AE176" s="43" t="e">
        <f t="shared" ref="AE176" si="2813">ROUND((AE175^(2/3)*$H175^0.5)/$H176,5)</f>
        <v>#DIV/0!</v>
      </c>
      <c r="AF176" s="43" t="e">
        <f t="shared" ref="AF176" si="2814">ROUND((AF175^(2/3)*$H175^0.5)/$H176,5)</f>
        <v>#DIV/0!</v>
      </c>
      <c r="AG176" s="43" t="e">
        <f t="shared" ref="AG176" si="2815">ROUND((AG175^(2/3)*$H175^0.5)/$H176,5)</f>
        <v>#DIV/0!</v>
      </c>
      <c r="AH176" s="43" t="e">
        <f t="shared" ref="AH176" si="2816">ROUND((AH175^(2/3)*$H175^0.5)/$H176,5)</f>
        <v>#DIV/0!</v>
      </c>
      <c r="AI176" s="43" t="e">
        <f t="shared" ref="AI176" si="2817">ROUND((AI175^(2/3)*$H175^0.5)/$H176,5)</f>
        <v>#DIV/0!</v>
      </c>
      <c r="AJ176" s="43" t="e">
        <f t="shared" ref="AJ176" si="2818">ROUND((AJ175^(2/3)*$H175^0.5)/$H176,5)</f>
        <v>#DIV/0!</v>
      </c>
      <c r="AK176" s="43" t="e">
        <f t="shared" ref="AK176" si="2819">ROUND((AK175^(2/3)*$H175^0.5)/$H176,5)</f>
        <v>#DIV/0!</v>
      </c>
      <c r="AL176" s="43" t="e">
        <f t="shared" ref="AL176" si="2820">ROUND((AL175^(2/3)*$H175^0.5)/$H176,5)</f>
        <v>#DIV/0!</v>
      </c>
      <c r="AM176" s="43" t="e">
        <f t="shared" ref="AM176" si="2821">ROUND((AM175^(2/3)*$H175^0.5)/$H176,5)</f>
        <v>#DIV/0!</v>
      </c>
      <c r="AN176" s="43" t="e">
        <f t="shared" ref="AN176" si="2822">ROUND((AN175^(2/3)*$H175^0.5)/$H176,5)</f>
        <v>#DIV/0!</v>
      </c>
    </row>
    <row r="177" spans="1:45" ht="14.25" customHeight="1" x14ac:dyDescent="0.15">
      <c r="A177" s="50"/>
      <c r="B177" s="50"/>
      <c r="C177" s="5"/>
      <c r="D177" s="7"/>
      <c r="E177" s="11">
        <f>ROUND(D177/10000,3)</f>
        <v>0</v>
      </c>
      <c r="F177" s="3"/>
      <c r="G177" s="26" t="s">
        <v>97</v>
      </c>
      <c r="H177" s="31"/>
      <c r="I177" s="62"/>
      <c r="J177" s="59"/>
      <c r="K177" s="53"/>
      <c r="L177" s="62"/>
      <c r="M177" s="64"/>
      <c r="N177" s="58"/>
      <c r="O177" s="62"/>
      <c r="P177" s="59"/>
      <c r="Q177" s="53"/>
      <c r="R177" s="56"/>
      <c r="T177" s="44" t="s">
        <v>46</v>
      </c>
      <c r="U177" s="45" t="e">
        <f>ROUND(U174*U176,4)</f>
        <v>#DIV/0!</v>
      </c>
      <c r="V177" s="45" t="e">
        <f t="shared" ref="V177" si="2823">ROUND(V174*V176,4)</f>
        <v>#DIV/0!</v>
      </c>
      <c r="W177" s="45" t="e">
        <f t="shared" ref="W177" si="2824">ROUND(W174*W176,4)</f>
        <v>#DIV/0!</v>
      </c>
      <c r="X177" s="45" t="e">
        <f t="shared" ref="X177" si="2825">ROUND(X174*X176,4)</f>
        <v>#DIV/0!</v>
      </c>
      <c r="Y177" s="45" t="e">
        <f t="shared" ref="Y177" si="2826">ROUND(Y174*Y176,4)</f>
        <v>#DIV/0!</v>
      </c>
      <c r="Z177" s="45" t="e">
        <f t="shared" ref="Z177" si="2827">ROUND(Z174*Z176,4)</f>
        <v>#DIV/0!</v>
      </c>
      <c r="AA177" s="45" t="e">
        <f t="shared" ref="AA177" si="2828">ROUND(AA174*AA176,4)</f>
        <v>#DIV/0!</v>
      </c>
      <c r="AB177" s="45" t="e">
        <f t="shared" ref="AB177" si="2829">ROUND(AB174*AB176,4)</f>
        <v>#DIV/0!</v>
      </c>
      <c r="AC177" s="45" t="e">
        <f t="shared" ref="AC177" si="2830">ROUND(AC174*AC176,4)</f>
        <v>#DIV/0!</v>
      </c>
      <c r="AD177" s="45" t="e">
        <f t="shared" ref="AD177" si="2831">ROUND(AD174*AD176,4)</f>
        <v>#DIV/0!</v>
      </c>
      <c r="AE177" s="45" t="e">
        <f t="shared" ref="AE177" si="2832">ROUND(AE174*AE176,4)</f>
        <v>#DIV/0!</v>
      </c>
      <c r="AF177" s="45" t="e">
        <f t="shared" ref="AF177" si="2833">ROUND(AF174*AF176,4)</f>
        <v>#DIV/0!</v>
      </c>
      <c r="AG177" s="45" t="e">
        <f t="shared" ref="AG177" si="2834">ROUND(AG174*AG176,4)</f>
        <v>#DIV/0!</v>
      </c>
      <c r="AH177" s="45" t="e">
        <f t="shared" ref="AH177" si="2835">ROUND(AH174*AH176,4)</f>
        <v>#DIV/0!</v>
      </c>
      <c r="AI177" s="45" t="e">
        <f t="shared" ref="AI177" si="2836">ROUND(AI174*AI176,4)</f>
        <v>#DIV/0!</v>
      </c>
      <c r="AJ177" s="45" t="e">
        <f t="shared" ref="AJ177" si="2837">ROUND(AJ174*AJ176,4)</f>
        <v>#DIV/0!</v>
      </c>
      <c r="AK177" s="45" t="e">
        <f t="shared" ref="AK177" si="2838">ROUND(AK174*AK176,4)</f>
        <v>#DIV/0!</v>
      </c>
      <c r="AL177" s="45" t="e">
        <f t="shared" ref="AL177" si="2839">ROUND(AL174*AL176,4)</f>
        <v>#DIV/0!</v>
      </c>
      <c r="AM177" s="45" t="e">
        <f t="shared" ref="AM177" si="2840">ROUND(AM174*AM176,4)</f>
        <v>#DIV/0!</v>
      </c>
      <c r="AN177" s="45" t="e">
        <f t="shared" ref="AN177" si="2841">ROUND(AN174*AN176,4)</f>
        <v>#DIV/0!</v>
      </c>
    </row>
    <row r="178" spans="1:45" ht="14.25" customHeight="1" x14ac:dyDescent="0.15">
      <c r="A178" s="50"/>
      <c r="B178" s="50"/>
      <c r="C178" s="6"/>
      <c r="D178" s="8"/>
      <c r="E178" s="12">
        <f>ROUND(D178/10000,3)</f>
        <v>0</v>
      </c>
      <c r="F178" s="4"/>
      <c r="G178" s="26" t="s">
        <v>98</v>
      </c>
      <c r="H178" s="31"/>
      <c r="I178" s="62" t="s">
        <v>25</v>
      </c>
      <c r="J178" s="59" t="e">
        <f>ROUND(J176/J174,4)</f>
        <v>#DIV/0!</v>
      </c>
      <c r="K178" s="53"/>
      <c r="L178" s="62" t="s">
        <v>35</v>
      </c>
      <c r="M178" s="64" t="e">
        <f>ROUND(M176/M174,5)</f>
        <v>#DIV/0!</v>
      </c>
      <c r="N178" s="58"/>
      <c r="O178" s="62" t="s">
        <v>29</v>
      </c>
      <c r="P178" s="59" t="e">
        <f>SUM(P174:P177)</f>
        <v>#DIV/0!</v>
      </c>
      <c r="Q178" s="53"/>
      <c r="R178" s="56"/>
      <c r="T178" s="42" t="s">
        <v>47</v>
      </c>
      <c r="U178" s="43" t="e">
        <f>ROUND($H174/U176/60,4)</f>
        <v>#DIV/0!</v>
      </c>
      <c r="V178" s="43" t="e">
        <f t="shared" ref="V178:AN178" si="2842">ROUND($H174/V176/60,4)</f>
        <v>#DIV/0!</v>
      </c>
      <c r="W178" s="43" t="e">
        <f t="shared" si="2842"/>
        <v>#DIV/0!</v>
      </c>
      <c r="X178" s="43" t="e">
        <f t="shared" si="2842"/>
        <v>#DIV/0!</v>
      </c>
      <c r="Y178" s="43" t="e">
        <f t="shared" si="2842"/>
        <v>#DIV/0!</v>
      </c>
      <c r="Z178" s="43" t="e">
        <f t="shared" si="2842"/>
        <v>#DIV/0!</v>
      </c>
      <c r="AA178" s="43" t="e">
        <f t="shared" si="2842"/>
        <v>#DIV/0!</v>
      </c>
      <c r="AB178" s="43" t="e">
        <f t="shared" si="2842"/>
        <v>#DIV/0!</v>
      </c>
      <c r="AC178" s="43" t="e">
        <f t="shared" si="2842"/>
        <v>#DIV/0!</v>
      </c>
      <c r="AD178" s="43" t="e">
        <f t="shared" si="2842"/>
        <v>#DIV/0!</v>
      </c>
      <c r="AE178" s="43" t="e">
        <f t="shared" si="2842"/>
        <v>#DIV/0!</v>
      </c>
      <c r="AF178" s="43" t="e">
        <f t="shared" si="2842"/>
        <v>#DIV/0!</v>
      </c>
      <c r="AG178" s="43" t="e">
        <f t="shared" si="2842"/>
        <v>#DIV/0!</v>
      </c>
      <c r="AH178" s="43" t="e">
        <f t="shared" si="2842"/>
        <v>#DIV/0!</v>
      </c>
      <c r="AI178" s="43" t="e">
        <f t="shared" si="2842"/>
        <v>#DIV/0!</v>
      </c>
      <c r="AJ178" s="43" t="e">
        <f t="shared" si="2842"/>
        <v>#DIV/0!</v>
      </c>
      <c r="AK178" s="43" t="e">
        <f t="shared" si="2842"/>
        <v>#DIV/0!</v>
      </c>
      <c r="AL178" s="43" t="e">
        <f t="shared" si="2842"/>
        <v>#DIV/0!</v>
      </c>
      <c r="AM178" s="43" t="e">
        <f t="shared" si="2842"/>
        <v>#DIV/0!</v>
      </c>
      <c r="AN178" s="43" t="e">
        <f t="shared" si="2842"/>
        <v>#DIV/0!</v>
      </c>
    </row>
    <row r="179" spans="1:45" ht="14.25" customHeight="1" x14ac:dyDescent="0.15">
      <c r="A179" s="50"/>
      <c r="B179" s="50"/>
      <c r="C179" s="6"/>
      <c r="D179" s="8"/>
      <c r="E179" s="12">
        <f>ROUND(D179/10000,3)</f>
        <v>0</v>
      </c>
      <c r="F179" s="4"/>
      <c r="G179" s="26" t="s">
        <v>21</v>
      </c>
      <c r="H179" s="31"/>
      <c r="I179" s="62"/>
      <c r="J179" s="59"/>
      <c r="K179" s="53"/>
      <c r="L179" s="62"/>
      <c r="M179" s="64"/>
      <c r="N179" s="58"/>
      <c r="O179" s="62"/>
      <c r="P179" s="59"/>
      <c r="Q179" s="53"/>
      <c r="R179" s="56"/>
      <c r="T179" s="44" t="s">
        <v>48</v>
      </c>
      <c r="U179" s="45" t="e">
        <f>ROUND($F181*3500/($P174+U178+25)*$E181/360,4)</f>
        <v>#DIV/0!</v>
      </c>
      <c r="V179" s="45" t="e">
        <f t="shared" ref="V179" si="2843">ROUND($F181*3500/($P174+V178+25)*$E181/360,4)</f>
        <v>#DIV/0!</v>
      </c>
      <c r="W179" s="45" t="e">
        <f t="shared" ref="W179" si="2844">ROUND($F181*3500/($P174+W178+25)*$E181/360,4)</f>
        <v>#DIV/0!</v>
      </c>
      <c r="X179" s="45" t="e">
        <f t="shared" ref="X179" si="2845">ROUND($F181*3500/($P174+X178+25)*$E181/360,4)</f>
        <v>#DIV/0!</v>
      </c>
      <c r="Y179" s="45" t="e">
        <f t="shared" ref="Y179" si="2846">ROUND($F181*3500/($P174+Y178+25)*$E181/360,4)</f>
        <v>#DIV/0!</v>
      </c>
      <c r="Z179" s="45" t="e">
        <f t="shared" ref="Z179" si="2847">ROUND($F181*3500/($P174+Z178+25)*$E181/360,4)</f>
        <v>#DIV/0!</v>
      </c>
      <c r="AA179" s="45" t="e">
        <f t="shared" ref="AA179" si="2848">ROUND($F181*3500/($P174+AA178+25)*$E181/360,4)</f>
        <v>#DIV/0!</v>
      </c>
      <c r="AB179" s="45" t="e">
        <f t="shared" ref="AB179" si="2849">ROUND($F181*3500/($P174+AB178+25)*$E181/360,4)</f>
        <v>#DIV/0!</v>
      </c>
      <c r="AC179" s="45" t="e">
        <f t="shared" ref="AC179" si="2850">ROUND($F181*3500/($P174+AC178+25)*$E181/360,4)</f>
        <v>#DIV/0!</v>
      </c>
      <c r="AD179" s="45" t="e">
        <f t="shared" ref="AD179" si="2851">ROUND($F181*3500/($P174+AD178+25)*$E181/360,4)</f>
        <v>#DIV/0!</v>
      </c>
      <c r="AE179" s="45" t="e">
        <f t="shared" ref="AE179" si="2852">ROUND($F181*3500/($P174+AE178+25)*$E181/360,4)</f>
        <v>#DIV/0!</v>
      </c>
      <c r="AF179" s="45" t="e">
        <f t="shared" ref="AF179" si="2853">ROUND($F181*3500/($P174+AF178+25)*$E181/360,4)</f>
        <v>#DIV/0!</v>
      </c>
      <c r="AG179" s="45" t="e">
        <f t="shared" ref="AG179" si="2854">ROUND($F181*3500/($P174+AG178+25)*$E181/360,4)</f>
        <v>#DIV/0!</v>
      </c>
      <c r="AH179" s="45" t="e">
        <f t="shared" ref="AH179" si="2855">ROUND($F181*3500/($P174+AH178+25)*$E181/360,4)</f>
        <v>#DIV/0!</v>
      </c>
      <c r="AI179" s="45" t="e">
        <f t="shared" ref="AI179" si="2856">ROUND($F181*3500/($P174+AI178+25)*$E181/360,4)</f>
        <v>#DIV/0!</v>
      </c>
      <c r="AJ179" s="45" t="e">
        <f t="shared" ref="AJ179" si="2857">ROUND($F181*3500/($P174+AJ178+25)*$E181/360,4)</f>
        <v>#DIV/0!</v>
      </c>
      <c r="AK179" s="45" t="e">
        <f t="shared" ref="AK179" si="2858">ROUND($F181*3500/($P174+AK178+25)*$E181/360,4)</f>
        <v>#DIV/0!</v>
      </c>
      <c r="AL179" s="45" t="e">
        <f t="shared" ref="AL179" si="2859">ROUND($F181*3500/($P174+AL178+25)*$E181/360,4)</f>
        <v>#DIV/0!</v>
      </c>
      <c r="AM179" s="45" t="e">
        <f t="shared" ref="AM179" si="2860">ROUND($F181*3500/($P174+AM178+25)*$E181/360,4)</f>
        <v>#DIV/0!</v>
      </c>
      <c r="AN179" s="45" t="e">
        <f t="shared" ref="AN179" si="2861">ROUND($F181*3500/($P174+AN178+25)*$E181/360,4)</f>
        <v>#DIV/0!</v>
      </c>
    </row>
    <row r="180" spans="1:45" ht="14.25" customHeight="1" x14ac:dyDescent="0.15">
      <c r="A180" s="50"/>
      <c r="B180" s="50"/>
      <c r="C180" s="15" t="s">
        <v>7</v>
      </c>
      <c r="D180" s="16">
        <f>SUM(D177:D179)</f>
        <v>0</v>
      </c>
      <c r="E180" s="13">
        <f>SUM(E177:E179)</f>
        <v>0</v>
      </c>
      <c r="F180" s="17">
        <f>IF(E180=0,0,ROUND(F177*E177/E180+F178*E178/E180+F179*E179/E180,2))</f>
        <v>0</v>
      </c>
      <c r="G180" s="34" t="s">
        <v>40</v>
      </c>
      <c r="H180" s="35" t="str">
        <f>IF(H173=AS$2,ROUND((H177-H178)/(2*H179),4),"")</f>
        <v/>
      </c>
      <c r="I180" s="62" t="s">
        <v>26</v>
      </c>
      <c r="J180" s="59" t="e">
        <f>ROUND((J178^(2/3)*$H175^0.5)/$H176,4)</f>
        <v>#DIV/0!</v>
      </c>
      <c r="K180" s="53"/>
      <c r="L180" s="62" t="s">
        <v>36</v>
      </c>
      <c r="M180" s="64" t="e">
        <f>ROUND((M178^(2/3)*$H175^0.5)/$H176,5)</f>
        <v>#DIV/0!</v>
      </c>
      <c r="N180" s="58"/>
      <c r="O180" s="62" t="s">
        <v>30</v>
      </c>
      <c r="P180" s="59" t="e">
        <f>ROUND(3500/(P178+25),4)</f>
        <v>#DIV/0!</v>
      </c>
      <c r="Q180" s="53"/>
      <c r="R180" s="56"/>
      <c r="T180" s="42" t="s">
        <v>49</v>
      </c>
      <c r="U180" s="43" t="e">
        <f>IF($H173=$AS$2,$H175^0.5/$H176*(U172*($H178+$H180*U172))^(5/3)-U179*($H178+2*(U172^2+$H180^2*U172^2)^0.5)^(2/3),$H175^0.5/$H176*($H181^2/8*(2*ACOS(1-U172/($H181/2))-SIN(2*ACOS(1-U172/($H181/2)))))^(5/3)-U179*($H181/2*2*ACOS(1-U172/($H181/2)))^(2/3))</f>
        <v>#DIV/0!</v>
      </c>
      <c r="V180" s="43" t="e">
        <f t="shared" ref="V180" si="2862">IF($H173=$AS$2,$H175^0.5/$H176*(V172*($H178+$H180*V172))^(5/3)-V179*($H178+2*(V172^2+$H180^2*V172^2)^0.5)^(2/3),$H175^0.5/$H176*($H181^2/8*(2*ACOS(1-V172/($H181/2))-SIN(2*ACOS(1-V172/($H181/2)))))^(5/3)-V179*($H181/2*2*ACOS(1-V172/($H181/2)))^(2/3))</f>
        <v>#DIV/0!</v>
      </c>
      <c r="W180" s="43" t="e">
        <f t="shared" ref="W180" si="2863">IF($H173=$AS$2,$H175^0.5/$H176*(W172*($H178+$H180*W172))^(5/3)-W179*($H178+2*(W172^2+$H180^2*W172^2)^0.5)^(2/3),$H175^0.5/$H176*($H181^2/8*(2*ACOS(1-W172/($H181/2))-SIN(2*ACOS(1-W172/($H181/2)))))^(5/3)-W179*($H181/2*2*ACOS(1-W172/($H181/2)))^(2/3))</f>
        <v>#DIV/0!</v>
      </c>
      <c r="X180" s="43" t="e">
        <f t="shared" ref="X180" si="2864">IF($H173=$AS$2,$H175^0.5/$H176*(X172*($H178+$H180*X172))^(5/3)-X179*($H178+2*(X172^2+$H180^2*X172^2)^0.5)^(2/3),$H175^0.5/$H176*($H181^2/8*(2*ACOS(1-X172/($H181/2))-SIN(2*ACOS(1-X172/($H181/2)))))^(5/3)-X179*($H181/2*2*ACOS(1-X172/($H181/2)))^(2/3))</f>
        <v>#DIV/0!</v>
      </c>
      <c r="Y180" s="43" t="e">
        <f t="shared" ref="Y180" si="2865">IF($H173=$AS$2,$H175^0.5/$H176*(Y172*($H178+$H180*Y172))^(5/3)-Y179*($H178+2*(Y172^2+$H180^2*Y172^2)^0.5)^(2/3),$H175^0.5/$H176*($H181^2/8*(2*ACOS(1-Y172/($H181/2))-SIN(2*ACOS(1-Y172/($H181/2)))))^(5/3)-Y179*($H181/2*2*ACOS(1-Y172/($H181/2)))^(2/3))</f>
        <v>#DIV/0!</v>
      </c>
      <c r="Z180" s="43" t="e">
        <f t="shared" ref="Z180" si="2866">IF($H173=$AS$2,$H175^0.5/$H176*(Z172*($H178+$H180*Z172))^(5/3)-Z179*($H178+2*(Z172^2+$H180^2*Z172^2)^0.5)^(2/3),$H175^0.5/$H176*($H181^2/8*(2*ACOS(1-Z172/($H181/2))-SIN(2*ACOS(1-Z172/($H181/2)))))^(5/3)-Z179*($H181/2*2*ACOS(1-Z172/($H181/2)))^(2/3))</f>
        <v>#DIV/0!</v>
      </c>
      <c r="AA180" s="43" t="e">
        <f t="shared" ref="AA180" si="2867">IF($H173=$AS$2,$H175^0.5/$H176*(AA172*($H178+$H180*AA172))^(5/3)-AA179*($H178+2*(AA172^2+$H180^2*AA172^2)^0.5)^(2/3),$H175^0.5/$H176*($H181^2/8*(2*ACOS(1-AA172/($H181/2))-SIN(2*ACOS(1-AA172/($H181/2)))))^(5/3)-AA179*($H181/2*2*ACOS(1-AA172/($H181/2)))^(2/3))</f>
        <v>#DIV/0!</v>
      </c>
      <c r="AB180" s="43" t="e">
        <f t="shared" ref="AB180" si="2868">IF($H173=$AS$2,$H175^0.5/$H176*(AB172*($H178+$H180*AB172))^(5/3)-AB179*($H178+2*(AB172^2+$H180^2*AB172^2)^0.5)^(2/3),$H175^0.5/$H176*($H181^2/8*(2*ACOS(1-AB172/($H181/2))-SIN(2*ACOS(1-AB172/($H181/2)))))^(5/3)-AB179*($H181/2*2*ACOS(1-AB172/($H181/2)))^(2/3))</f>
        <v>#DIV/0!</v>
      </c>
      <c r="AC180" s="43" t="e">
        <f t="shared" ref="AC180" si="2869">IF($H173=$AS$2,$H175^0.5/$H176*(AC172*($H178+$H180*AC172))^(5/3)-AC179*($H178+2*(AC172^2+$H180^2*AC172^2)^0.5)^(2/3),$H175^0.5/$H176*($H181^2/8*(2*ACOS(1-AC172/($H181/2))-SIN(2*ACOS(1-AC172/($H181/2)))))^(5/3)-AC179*($H181/2*2*ACOS(1-AC172/($H181/2)))^(2/3))</f>
        <v>#DIV/0!</v>
      </c>
      <c r="AD180" s="43" t="e">
        <f t="shared" ref="AD180" si="2870">IF($H173=$AS$2,$H175^0.5/$H176*(AD172*($H178+$H180*AD172))^(5/3)-AD179*($H178+2*(AD172^2+$H180^2*AD172^2)^0.5)^(2/3),$H175^0.5/$H176*($H181^2/8*(2*ACOS(1-AD172/($H181/2))-SIN(2*ACOS(1-AD172/($H181/2)))))^(5/3)-AD179*($H181/2*2*ACOS(1-AD172/($H181/2)))^(2/3))</f>
        <v>#DIV/0!</v>
      </c>
      <c r="AE180" s="43" t="e">
        <f t="shared" ref="AE180" si="2871">IF($H173=$AS$2,$H175^0.5/$H176*(AE172*($H178+$H180*AE172))^(5/3)-AE179*($H178+2*(AE172^2+$H180^2*AE172^2)^0.5)^(2/3),$H175^0.5/$H176*($H181^2/8*(2*ACOS(1-AE172/($H181/2))-SIN(2*ACOS(1-AE172/($H181/2)))))^(5/3)-AE179*($H181/2*2*ACOS(1-AE172/($H181/2)))^(2/3))</f>
        <v>#DIV/0!</v>
      </c>
      <c r="AF180" s="43" t="e">
        <f t="shared" ref="AF180" si="2872">IF($H173=$AS$2,$H175^0.5/$H176*(AF172*($H178+$H180*AF172))^(5/3)-AF179*($H178+2*(AF172^2+$H180^2*AF172^2)^0.5)^(2/3),$H175^0.5/$H176*($H181^2/8*(2*ACOS(1-AF172/($H181/2))-SIN(2*ACOS(1-AF172/($H181/2)))))^(5/3)-AF179*($H181/2*2*ACOS(1-AF172/($H181/2)))^(2/3))</f>
        <v>#DIV/0!</v>
      </c>
      <c r="AG180" s="43" t="e">
        <f t="shared" ref="AG180" si="2873">IF($H173=$AS$2,$H175^0.5/$H176*(AG172*($H178+$H180*AG172))^(5/3)-AG179*($H178+2*(AG172^2+$H180^2*AG172^2)^0.5)^(2/3),$H175^0.5/$H176*($H181^2/8*(2*ACOS(1-AG172/($H181/2))-SIN(2*ACOS(1-AG172/($H181/2)))))^(5/3)-AG179*($H181/2*2*ACOS(1-AG172/($H181/2)))^(2/3))</f>
        <v>#DIV/0!</v>
      </c>
      <c r="AH180" s="43" t="e">
        <f t="shared" ref="AH180" si="2874">IF($H173=$AS$2,$H175^0.5/$H176*(AH172*($H178+$H180*AH172))^(5/3)-AH179*($H178+2*(AH172^2+$H180^2*AH172^2)^0.5)^(2/3),$H175^0.5/$H176*($H181^2/8*(2*ACOS(1-AH172/($H181/2))-SIN(2*ACOS(1-AH172/($H181/2)))))^(5/3)-AH179*($H181/2*2*ACOS(1-AH172/($H181/2)))^(2/3))</f>
        <v>#DIV/0!</v>
      </c>
      <c r="AI180" s="43" t="e">
        <f t="shared" ref="AI180" si="2875">IF($H173=$AS$2,$H175^0.5/$H176*(AI172*($H178+$H180*AI172))^(5/3)-AI179*($H178+2*(AI172^2+$H180^2*AI172^2)^0.5)^(2/3),$H175^0.5/$H176*($H181^2/8*(2*ACOS(1-AI172/($H181/2))-SIN(2*ACOS(1-AI172/($H181/2)))))^(5/3)-AI179*($H181/2*2*ACOS(1-AI172/($H181/2)))^(2/3))</f>
        <v>#DIV/0!</v>
      </c>
      <c r="AJ180" s="43" t="e">
        <f t="shared" ref="AJ180" si="2876">IF($H173=$AS$2,$H175^0.5/$H176*(AJ172*($H178+$H180*AJ172))^(5/3)-AJ179*($H178+2*(AJ172^2+$H180^2*AJ172^2)^0.5)^(2/3),$H175^0.5/$H176*($H181^2/8*(2*ACOS(1-AJ172/($H181/2))-SIN(2*ACOS(1-AJ172/($H181/2)))))^(5/3)-AJ179*($H181/2*2*ACOS(1-AJ172/($H181/2)))^(2/3))</f>
        <v>#DIV/0!</v>
      </c>
      <c r="AK180" s="43" t="e">
        <f t="shared" ref="AK180" si="2877">IF($H173=$AS$2,$H175^0.5/$H176*(AK172*($H178+$H180*AK172))^(5/3)-AK179*($H178+2*(AK172^2+$H180^2*AK172^2)^0.5)^(2/3),$H175^0.5/$H176*($H181^2/8*(2*ACOS(1-AK172/($H181/2))-SIN(2*ACOS(1-AK172/($H181/2)))))^(5/3)-AK179*($H181/2*2*ACOS(1-AK172/($H181/2)))^(2/3))</f>
        <v>#DIV/0!</v>
      </c>
      <c r="AL180" s="43" t="e">
        <f t="shared" ref="AL180" si="2878">IF($H173=$AS$2,$H175^0.5/$H176*(AL172*($H178+$H180*AL172))^(5/3)-AL179*($H178+2*(AL172^2+$H180^2*AL172^2)^0.5)^(2/3),$H175^0.5/$H176*($H181^2/8*(2*ACOS(1-AL172/($H181/2))-SIN(2*ACOS(1-AL172/($H181/2)))))^(5/3)-AL179*($H181/2*2*ACOS(1-AL172/($H181/2)))^(2/3))</f>
        <v>#DIV/0!</v>
      </c>
      <c r="AM180" s="43" t="e">
        <f t="shared" ref="AM180" si="2879">IF($H173=$AS$2,$H175^0.5/$H176*(AM172*($H178+$H180*AM172))^(5/3)-AM179*($H178+2*(AM172^2+$H180^2*AM172^2)^0.5)^(2/3),$H175^0.5/$H176*($H181^2/8*(2*ACOS(1-AM172/($H181/2))-SIN(2*ACOS(1-AM172/($H181/2)))))^(5/3)-AM179*($H181/2*2*ACOS(1-AM172/($H181/2)))^(2/3))</f>
        <v>#DIV/0!</v>
      </c>
      <c r="AN180" s="43" t="e">
        <f t="shared" ref="AN180" si="2880">IF($H173=$AS$2,$H175^0.5/$H176*(AN172*($H178+$H180*AN172))^(5/3)-AN179*($H178+2*(AN172^2+$H180^2*AN172^2)^0.5)^(2/3),$H175^0.5/$H176*($H181^2/8*(2*ACOS(1-AN172/($H181/2))-SIN(2*ACOS(1-AN172/($H181/2)))))^(5/3)-AN179*($H181/2*2*ACOS(1-AN172/($H181/2)))^(2/3))</f>
        <v>#DIV/0!</v>
      </c>
    </row>
    <row r="181" spans="1:45" ht="14.25" customHeight="1" x14ac:dyDescent="0.15">
      <c r="A181" s="51"/>
      <c r="B181" s="51"/>
      <c r="C181" s="15" t="s">
        <v>8</v>
      </c>
      <c r="D181" s="16">
        <f>SUM(D180,D176)</f>
        <v>0</v>
      </c>
      <c r="E181" s="13">
        <f>SUM(E180,E176)</f>
        <v>0</v>
      </c>
      <c r="F181" s="17">
        <f>IF(E181=0,0,ROUND(F176*E176/E181+F180*E180/E181,2))</f>
        <v>0</v>
      </c>
      <c r="G181" s="28" t="s">
        <v>22</v>
      </c>
      <c r="H181" s="33"/>
      <c r="I181" s="67"/>
      <c r="J181" s="60"/>
      <c r="K181" s="54"/>
      <c r="L181" s="67"/>
      <c r="M181" s="74"/>
      <c r="N181" s="58"/>
      <c r="O181" s="67"/>
      <c r="P181" s="60"/>
      <c r="Q181" s="54"/>
      <c r="R181" s="57"/>
      <c r="T181" s="46" t="s">
        <v>50</v>
      </c>
      <c r="U181" s="47" t="e">
        <f>IF($H173=$AS$2,5/3*$H175^0.5/$H176*(U172*($H178+$H180*U172))^(2/3)*($H178+2*$H180*U172)-2/3*U179*($H178+2*(U172^2+$H180^2*U172^2)^0.5)^(-1/3)*(U172^2+$H180^2*U172^2)^(-1/2)*2*U172*(1+$H180^2),5/3*$H175^0.5/$H176*($H181^2/8*(2*ACOS(1-U172/($H181/2))-SIN(2*ACOS(1-U172/($H181/2)))))^(2/3)*($H181^2/8*(1-COS(2*ACOS(1-U172/($H181/2)))))-2/3*U179*($H181/2*2*ACOS(1-U172/($H181/2)))^(-1/3)*$H181/2)</f>
        <v>#DIV/0!</v>
      </c>
      <c r="V181" s="47" t="e">
        <f t="shared" ref="V181" si="2881">IF($H173=$AS$2,5/3*$H175^0.5/$H176*(V172*($H178+$H180*V172))^(2/3)*($H178+2*$H180*V172)-2/3*V179*($H178+2*(V172^2+$H180^2*V172^2)^0.5)^(-1/3)*(V172^2+$H180^2*V172^2)^(-1/2)*2*V172*(1+$H180^2),5/3*$H175^0.5/$H176*($H181^2/8*(2*ACOS(1-V172/($H181/2))-SIN(2*ACOS(1-V172/($H181/2)))))^(2/3)*($H181^2/8*(1-COS(2*ACOS(1-V172/($H181/2)))))-2/3*V179*($H181/2*2*ACOS(1-V172/($H181/2)))^(-1/3)*$H181/2)</f>
        <v>#DIV/0!</v>
      </c>
      <c r="W181" s="47" t="e">
        <f t="shared" ref="W181" si="2882">IF($H173=$AS$2,5/3*$H175^0.5/$H176*(W172*($H178+$H180*W172))^(2/3)*($H178+2*$H180*W172)-2/3*W179*($H178+2*(W172^2+$H180^2*W172^2)^0.5)^(-1/3)*(W172^2+$H180^2*W172^2)^(-1/2)*2*W172*(1+$H180^2),5/3*$H175^0.5/$H176*($H181^2/8*(2*ACOS(1-W172/($H181/2))-SIN(2*ACOS(1-W172/($H181/2)))))^(2/3)*($H181^2/8*(1-COS(2*ACOS(1-W172/($H181/2)))))-2/3*W179*($H181/2*2*ACOS(1-W172/($H181/2)))^(-1/3)*$H181/2)</f>
        <v>#DIV/0!</v>
      </c>
      <c r="X181" s="47" t="e">
        <f t="shared" ref="X181" si="2883">IF($H173=$AS$2,5/3*$H175^0.5/$H176*(X172*($H178+$H180*X172))^(2/3)*($H178+2*$H180*X172)-2/3*X179*($H178+2*(X172^2+$H180^2*X172^2)^0.5)^(-1/3)*(X172^2+$H180^2*X172^2)^(-1/2)*2*X172*(1+$H180^2),5/3*$H175^0.5/$H176*($H181^2/8*(2*ACOS(1-X172/($H181/2))-SIN(2*ACOS(1-X172/($H181/2)))))^(2/3)*($H181^2/8*(1-COS(2*ACOS(1-X172/($H181/2)))))-2/3*X179*($H181/2*2*ACOS(1-X172/($H181/2)))^(-1/3)*$H181/2)</f>
        <v>#DIV/0!</v>
      </c>
      <c r="Y181" s="47" t="e">
        <f t="shared" ref="Y181" si="2884">IF($H173=$AS$2,5/3*$H175^0.5/$H176*(Y172*($H178+$H180*Y172))^(2/3)*($H178+2*$H180*Y172)-2/3*Y179*($H178+2*(Y172^2+$H180^2*Y172^2)^0.5)^(-1/3)*(Y172^2+$H180^2*Y172^2)^(-1/2)*2*Y172*(1+$H180^2),5/3*$H175^0.5/$H176*($H181^2/8*(2*ACOS(1-Y172/($H181/2))-SIN(2*ACOS(1-Y172/($H181/2)))))^(2/3)*($H181^2/8*(1-COS(2*ACOS(1-Y172/($H181/2)))))-2/3*Y179*($H181/2*2*ACOS(1-Y172/($H181/2)))^(-1/3)*$H181/2)</f>
        <v>#DIV/0!</v>
      </c>
      <c r="Z181" s="47" t="e">
        <f t="shared" ref="Z181" si="2885">IF($H173=$AS$2,5/3*$H175^0.5/$H176*(Z172*($H178+$H180*Z172))^(2/3)*($H178+2*$H180*Z172)-2/3*Z179*($H178+2*(Z172^2+$H180^2*Z172^2)^0.5)^(-1/3)*(Z172^2+$H180^2*Z172^2)^(-1/2)*2*Z172*(1+$H180^2),5/3*$H175^0.5/$H176*($H181^2/8*(2*ACOS(1-Z172/($H181/2))-SIN(2*ACOS(1-Z172/($H181/2)))))^(2/3)*($H181^2/8*(1-COS(2*ACOS(1-Z172/($H181/2)))))-2/3*Z179*($H181/2*2*ACOS(1-Z172/($H181/2)))^(-1/3)*$H181/2)</f>
        <v>#DIV/0!</v>
      </c>
      <c r="AA181" s="47" t="e">
        <f t="shared" ref="AA181" si="2886">IF($H173=$AS$2,5/3*$H175^0.5/$H176*(AA172*($H178+$H180*AA172))^(2/3)*($H178+2*$H180*AA172)-2/3*AA179*($H178+2*(AA172^2+$H180^2*AA172^2)^0.5)^(-1/3)*(AA172^2+$H180^2*AA172^2)^(-1/2)*2*AA172*(1+$H180^2),5/3*$H175^0.5/$H176*($H181^2/8*(2*ACOS(1-AA172/($H181/2))-SIN(2*ACOS(1-AA172/($H181/2)))))^(2/3)*($H181^2/8*(1-COS(2*ACOS(1-AA172/($H181/2)))))-2/3*AA179*($H181/2*2*ACOS(1-AA172/($H181/2)))^(-1/3)*$H181/2)</f>
        <v>#DIV/0!</v>
      </c>
      <c r="AB181" s="47" t="e">
        <f t="shared" ref="AB181" si="2887">IF($H173=$AS$2,5/3*$H175^0.5/$H176*(AB172*($H178+$H180*AB172))^(2/3)*($H178+2*$H180*AB172)-2/3*AB179*($H178+2*(AB172^2+$H180^2*AB172^2)^0.5)^(-1/3)*(AB172^2+$H180^2*AB172^2)^(-1/2)*2*AB172*(1+$H180^2),5/3*$H175^0.5/$H176*($H181^2/8*(2*ACOS(1-AB172/($H181/2))-SIN(2*ACOS(1-AB172/($H181/2)))))^(2/3)*($H181^2/8*(1-COS(2*ACOS(1-AB172/($H181/2)))))-2/3*AB179*($H181/2*2*ACOS(1-AB172/($H181/2)))^(-1/3)*$H181/2)</f>
        <v>#DIV/0!</v>
      </c>
      <c r="AC181" s="47" t="e">
        <f t="shared" ref="AC181" si="2888">IF($H173=$AS$2,5/3*$H175^0.5/$H176*(AC172*($H178+$H180*AC172))^(2/3)*($H178+2*$H180*AC172)-2/3*AC179*($H178+2*(AC172^2+$H180^2*AC172^2)^0.5)^(-1/3)*(AC172^2+$H180^2*AC172^2)^(-1/2)*2*AC172*(1+$H180^2),5/3*$H175^0.5/$H176*($H181^2/8*(2*ACOS(1-AC172/($H181/2))-SIN(2*ACOS(1-AC172/($H181/2)))))^(2/3)*($H181^2/8*(1-COS(2*ACOS(1-AC172/($H181/2)))))-2/3*AC179*($H181/2*2*ACOS(1-AC172/($H181/2)))^(-1/3)*$H181/2)</f>
        <v>#DIV/0!</v>
      </c>
      <c r="AD181" s="47" t="e">
        <f t="shared" ref="AD181" si="2889">IF($H173=$AS$2,5/3*$H175^0.5/$H176*(AD172*($H178+$H180*AD172))^(2/3)*($H178+2*$H180*AD172)-2/3*AD179*($H178+2*(AD172^2+$H180^2*AD172^2)^0.5)^(-1/3)*(AD172^2+$H180^2*AD172^2)^(-1/2)*2*AD172*(1+$H180^2),5/3*$H175^0.5/$H176*($H181^2/8*(2*ACOS(1-AD172/($H181/2))-SIN(2*ACOS(1-AD172/($H181/2)))))^(2/3)*($H181^2/8*(1-COS(2*ACOS(1-AD172/($H181/2)))))-2/3*AD179*($H181/2*2*ACOS(1-AD172/($H181/2)))^(-1/3)*$H181/2)</f>
        <v>#DIV/0!</v>
      </c>
      <c r="AE181" s="47" t="e">
        <f t="shared" ref="AE181" si="2890">IF($H173=$AS$2,5/3*$H175^0.5/$H176*(AE172*($H178+$H180*AE172))^(2/3)*($H178+2*$H180*AE172)-2/3*AE179*($H178+2*(AE172^2+$H180^2*AE172^2)^0.5)^(-1/3)*(AE172^2+$H180^2*AE172^2)^(-1/2)*2*AE172*(1+$H180^2),5/3*$H175^0.5/$H176*($H181^2/8*(2*ACOS(1-AE172/($H181/2))-SIN(2*ACOS(1-AE172/($H181/2)))))^(2/3)*($H181^2/8*(1-COS(2*ACOS(1-AE172/($H181/2)))))-2/3*AE179*($H181/2*2*ACOS(1-AE172/($H181/2)))^(-1/3)*$H181/2)</f>
        <v>#DIV/0!</v>
      </c>
      <c r="AF181" s="47" t="e">
        <f t="shared" ref="AF181" si="2891">IF($H173=$AS$2,5/3*$H175^0.5/$H176*(AF172*($H178+$H180*AF172))^(2/3)*($H178+2*$H180*AF172)-2/3*AF179*($H178+2*(AF172^2+$H180^2*AF172^2)^0.5)^(-1/3)*(AF172^2+$H180^2*AF172^2)^(-1/2)*2*AF172*(1+$H180^2),5/3*$H175^0.5/$H176*($H181^2/8*(2*ACOS(1-AF172/($H181/2))-SIN(2*ACOS(1-AF172/($H181/2)))))^(2/3)*($H181^2/8*(1-COS(2*ACOS(1-AF172/($H181/2)))))-2/3*AF179*($H181/2*2*ACOS(1-AF172/($H181/2)))^(-1/3)*$H181/2)</f>
        <v>#DIV/0!</v>
      </c>
      <c r="AG181" s="47" t="e">
        <f t="shared" ref="AG181" si="2892">IF($H173=$AS$2,5/3*$H175^0.5/$H176*(AG172*($H178+$H180*AG172))^(2/3)*($H178+2*$H180*AG172)-2/3*AG179*($H178+2*(AG172^2+$H180^2*AG172^2)^0.5)^(-1/3)*(AG172^2+$H180^2*AG172^2)^(-1/2)*2*AG172*(1+$H180^2),5/3*$H175^0.5/$H176*($H181^2/8*(2*ACOS(1-AG172/($H181/2))-SIN(2*ACOS(1-AG172/($H181/2)))))^(2/3)*($H181^2/8*(1-COS(2*ACOS(1-AG172/($H181/2)))))-2/3*AG179*($H181/2*2*ACOS(1-AG172/($H181/2)))^(-1/3)*$H181/2)</f>
        <v>#DIV/0!</v>
      </c>
      <c r="AH181" s="47" t="e">
        <f t="shared" ref="AH181" si="2893">IF($H173=$AS$2,5/3*$H175^0.5/$H176*(AH172*($H178+$H180*AH172))^(2/3)*($H178+2*$H180*AH172)-2/3*AH179*($H178+2*(AH172^2+$H180^2*AH172^2)^0.5)^(-1/3)*(AH172^2+$H180^2*AH172^2)^(-1/2)*2*AH172*(1+$H180^2),5/3*$H175^0.5/$H176*($H181^2/8*(2*ACOS(1-AH172/($H181/2))-SIN(2*ACOS(1-AH172/($H181/2)))))^(2/3)*($H181^2/8*(1-COS(2*ACOS(1-AH172/($H181/2)))))-2/3*AH179*($H181/2*2*ACOS(1-AH172/($H181/2)))^(-1/3)*$H181/2)</f>
        <v>#DIV/0!</v>
      </c>
      <c r="AI181" s="47" t="e">
        <f t="shared" ref="AI181" si="2894">IF($H173=$AS$2,5/3*$H175^0.5/$H176*(AI172*($H178+$H180*AI172))^(2/3)*($H178+2*$H180*AI172)-2/3*AI179*($H178+2*(AI172^2+$H180^2*AI172^2)^0.5)^(-1/3)*(AI172^2+$H180^2*AI172^2)^(-1/2)*2*AI172*(1+$H180^2),5/3*$H175^0.5/$H176*($H181^2/8*(2*ACOS(1-AI172/($H181/2))-SIN(2*ACOS(1-AI172/($H181/2)))))^(2/3)*($H181^2/8*(1-COS(2*ACOS(1-AI172/($H181/2)))))-2/3*AI179*($H181/2*2*ACOS(1-AI172/($H181/2)))^(-1/3)*$H181/2)</f>
        <v>#DIV/0!</v>
      </c>
      <c r="AJ181" s="47" t="e">
        <f t="shared" ref="AJ181" si="2895">IF($H173=$AS$2,5/3*$H175^0.5/$H176*(AJ172*($H178+$H180*AJ172))^(2/3)*($H178+2*$H180*AJ172)-2/3*AJ179*($H178+2*(AJ172^2+$H180^2*AJ172^2)^0.5)^(-1/3)*(AJ172^2+$H180^2*AJ172^2)^(-1/2)*2*AJ172*(1+$H180^2),5/3*$H175^0.5/$H176*($H181^2/8*(2*ACOS(1-AJ172/($H181/2))-SIN(2*ACOS(1-AJ172/($H181/2)))))^(2/3)*($H181^2/8*(1-COS(2*ACOS(1-AJ172/($H181/2)))))-2/3*AJ179*($H181/2*2*ACOS(1-AJ172/($H181/2)))^(-1/3)*$H181/2)</f>
        <v>#DIV/0!</v>
      </c>
      <c r="AK181" s="47" t="e">
        <f t="shared" ref="AK181" si="2896">IF($H173=$AS$2,5/3*$H175^0.5/$H176*(AK172*($H178+$H180*AK172))^(2/3)*($H178+2*$H180*AK172)-2/3*AK179*($H178+2*(AK172^2+$H180^2*AK172^2)^0.5)^(-1/3)*(AK172^2+$H180^2*AK172^2)^(-1/2)*2*AK172*(1+$H180^2),5/3*$H175^0.5/$H176*($H181^2/8*(2*ACOS(1-AK172/($H181/2))-SIN(2*ACOS(1-AK172/($H181/2)))))^(2/3)*($H181^2/8*(1-COS(2*ACOS(1-AK172/($H181/2)))))-2/3*AK179*($H181/2*2*ACOS(1-AK172/($H181/2)))^(-1/3)*$H181/2)</f>
        <v>#DIV/0!</v>
      </c>
      <c r="AL181" s="47" t="e">
        <f t="shared" ref="AL181" si="2897">IF($H173=$AS$2,5/3*$H175^0.5/$H176*(AL172*($H178+$H180*AL172))^(2/3)*($H178+2*$H180*AL172)-2/3*AL179*($H178+2*(AL172^2+$H180^2*AL172^2)^0.5)^(-1/3)*(AL172^2+$H180^2*AL172^2)^(-1/2)*2*AL172*(1+$H180^2),5/3*$H175^0.5/$H176*($H181^2/8*(2*ACOS(1-AL172/($H181/2))-SIN(2*ACOS(1-AL172/($H181/2)))))^(2/3)*($H181^2/8*(1-COS(2*ACOS(1-AL172/($H181/2)))))-2/3*AL179*($H181/2*2*ACOS(1-AL172/($H181/2)))^(-1/3)*$H181/2)</f>
        <v>#DIV/0!</v>
      </c>
      <c r="AM181" s="47" t="e">
        <f t="shared" ref="AM181" si="2898">IF($H173=$AS$2,5/3*$H175^0.5/$H176*(AM172*($H178+$H180*AM172))^(2/3)*($H178+2*$H180*AM172)-2/3*AM179*($H178+2*(AM172^2+$H180^2*AM172^2)^0.5)^(-1/3)*(AM172^2+$H180^2*AM172^2)^(-1/2)*2*AM172*(1+$H180^2),5/3*$H175^0.5/$H176*($H181^2/8*(2*ACOS(1-AM172/($H181/2))-SIN(2*ACOS(1-AM172/($H181/2)))))^(2/3)*($H181^2/8*(1-COS(2*ACOS(1-AM172/($H181/2)))))-2/3*AM179*($H181/2*2*ACOS(1-AM172/($H181/2)))^(-1/3)*$H181/2)</f>
        <v>#DIV/0!</v>
      </c>
      <c r="AN181" s="47" t="e">
        <f t="shared" ref="AN181" si="2899">IF($H173=$AS$2,5/3*$H175^0.5/$H176*(AN172*($H178+$H180*AN172))^(2/3)*($H178+2*$H180*AN172)-2/3*AN179*($H178+2*(AN172^2+$H180^2*AN172^2)^0.5)^(-1/3)*(AN172^2+$H180^2*AN172^2)^(-1/2)*2*AN172*(1+$H180^2),5/3*$H175^0.5/$H176*($H181^2/8*(2*ACOS(1-AN172/($H181/2))-SIN(2*ACOS(1-AN172/($H181/2)))))^(2/3)*($H181^2/8*(1-COS(2*ACOS(1-AN172/($H181/2)))))-2/3*AN179*($H181/2*2*ACOS(1-AN172/($H181/2)))^(-1/3)*$H181/2)</f>
        <v>#DIV/0!</v>
      </c>
    </row>
    <row r="182" spans="1:45" ht="14.25" customHeight="1" x14ac:dyDescent="0.15">
      <c r="A182" s="49"/>
      <c r="B182" s="49"/>
      <c r="C182" s="5"/>
      <c r="D182" s="7"/>
      <c r="E182" s="11">
        <f>ROUND(D182/10000,3)</f>
        <v>0</v>
      </c>
      <c r="F182" s="3"/>
      <c r="G182" s="25" t="s">
        <v>1</v>
      </c>
      <c r="H182" s="29"/>
      <c r="I182" s="61" t="s">
        <v>23</v>
      </c>
      <c r="J182" s="73">
        <f>IF($H183=AS$2,ROUND(H189*0.8,4),ROUND(H191*0.8,4))</f>
        <v>0</v>
      </c>
      <c r="K182" s="52" t="e">
        <f>ROUND(J186*J190,4)</f>
        <v>#DIV/0!</v>
      </c>
      <c r="L182" s="61" t="s">
        <v>31</v>
      </c>
      <c r="M182" s="63" t="e">
        <f>IF(U187=U189,U182,IF(V187=V189,V182,IF(W187=W189,W182,IF(X187=X189,X182,IF(Y187=Y189,Y182,IF(Z187=Z189,Z182,IF(AA187=AA189,AA182,IF(AB187=AB189,AB182,IF(AC187=AC189,AC182,IF(AD187=AD189,AD182,IF(AE187=AE189,AE182,IF(AF187=AF189,AF182,IF(AG187=AG189,AG182,IF(AH187=AH189,AH182,IF(AI187=AI189,AI182,IF(AJ187=AJ189,AJ182,IF(AK187=AK189,AK182,IF(AL187=AL189,AL182,IF(AM187=AM189,AM182,IF(AN187=AN189,AN182,AN182))))))))))))))))))))</f>
        <v>#DIV/0!</v>
      </c>
      <c r="N182" s="58" t="e">
        <f>ROUND(M186*M190,4)</f>
        <v>#DIV/0!</v>
      </c>
      <c r="O182" s="61" t="s">
        <v>99</v>
      </c>
      <c r="P182" s="63" t="e">
        <f>M190</f>
        <v>#DIV/0!</v>
      </c>
      <c r="Q182" s="52" t="e">
        <f>ROUND($F191*$P190*$E191/360,4)</f>
        <v>#DIV/0!</v>
      </c>
      <c r="R182" s="55" t="e">
        <f>IF(AND(K182&gt;Q182,N182=Q182),"ＯＫ","ＮＧ")</f>
        <v>#DIV/0!</v>
      </c>
      <c r="T182" s="40" t="s">
        <v>41</v>
      </c>
      <c r="U182" s="41">
        <f>J182</f>
        <v>0</v>
      </c>
      <c r="V182" s="41" t="e">
        <f>IF($H183=$AS$2,ROUND(U182-U190/U191,5),ROUND($H191/2-$H191/2*COS((2*ACOS(1-U182/($H191/2))-U190/U191)/2),5))</f>
        <v>#DIV/0!</v>
      </c>
      <c r="W182" s="41" t="e">
        <f t="shared" ref="W182" si="2900">IF($H183=$AS$2,ROUND(V182-V190/V191,5),ROUND($H191/2-$H191/2*COS((2*ACOS(1-V182/($H191/2))-V190/V191)/2),5))</f>
        <v>#DIV/0!</v>
      </c>
      <c r="X182" s="41" t="e">
        <f t="shared" ref="X182" si="2901">IF($H183=$AS$2,ROUND(W182-W190/W191,5),ROUND($H191/2-$H191/2*COS((2*ACOS(1-W182/($H191/2))-W190/W191)/2),5))</f>
        <v>#DIV/0!</v>
      </c>
      <c r="Y182" s="41" t="e">
        <f t="shared" ref="Y182" si="2902">IF($H183=$AS$2,ROUND(X182-X190/X191,5),ROUND($H191/2-$H191/2*COS((2*ACOS(1-X182/($H191/2))-X190/X191)/2),5))</f>
        <v>#DIV/0!</v>
      </c>
      <c r="Z182" s="41" t="e">
        <f t="shared" ref="Z182" si="2903">IF($H183=$AS$2,ROUND(Y182-Y190/Y191,5),ROUND($H191/2-$H191/2*COS((2*ACOS(1-Y182/($H191/2))-Y190/Y191)/2),5))</f>
        <v>#DIV/0!</v>
      </c>
      <c r="AA182" s="41" t="e">
        <f t="shared" ref="AA182" si="2904">IF($H183=$AS$2,ROUND(Z182-Z190/Z191,5),ROUND($H191/2-$H191/2*COS((2*ACOS(1-Z182/($H191/2))-Z190/Z191)/2),5))</f>
        <v>#DIV/0!</v>
      </c>
      <c r="AB182" s="41" t="e">
        <f t="shared" ref="AB182" si="2905">IF($H183=$AS$2,ROUND(AA182-AA190/AA191,5),ROUND($H191/2-$H191/2*COS((2*ACOS(1-AA182/($H191/2))-AA190/AA191)/2),5))</f>
        <v>#DIV/0!</v>
      </c>
      <c r="AC182" s="41" t="e">
        <f t="shared" ref="AC182" si="2906">IF($H183=$AS$2,ROUND(AB182-AB190/AB191,5),ROUND($H191/2-$H191/2*COS((2*ACOS(1-AB182/($H191/2))-AB190/AB191)/2),5))</f>
        <v>#DIV/0!</v>
      </c>
      <c r="AD182" s="41" t="e">
        <f t="shared" ref="AD182" si="2907">IF($H183=$AS$2,ROUND(AC182-AC190/AC191,5),ROUND($H191/2-$H191/2*COS((2*ACOS(1-AC182/($H191/2))-AC190/AC191)/2),5))</f>
        <v>#DIV/0!</v>
      </c>
      <c r="AE182" s="41" t="e">
        <f t="shared" ref="AE182" si="2908">IF($H183=$AS$2,ROUND(AD182-AD190/AD191,5),ROUND($H191/2-$H191/2*COS((2*ACOS(1-AD182/($H191/2))-AD190/AD191)/2),5))</f>
        <v>#DIV/0!</v>
      </c>
      <c r="AF182" s="41" t="e">
        <f t="shared" ref="AF182" si="2909">IF($H183=$AS$2,ROUND(AE182-AE190/AE191,5),ROUND($H191/2-$H191/2*COS((2*ACOS(1-AE182/($H191/2))-AE190/AE191)/2),5))</f>
        <v>#DIV/0!</v>
      </c>
      <c r="AG182" s="41" t="e">
        <f t="shared" ref="AG182" si="2910">IF($H183=$AS$2,ROUND(AF182-AF190/AF191,5),ROUND($H191/2-$H191/2*COS((2*ACOS(1-AF182/($H191/2))-AF190/AF191)/2),5))</f>
        <v>#DIV/0!</v>
      </c>
      <c r="AH182" s="41" t="e">
        <f t="shared" ref="AH182" si="2911">IF($H183=$AS$2,ROUND(AG182-AG190/AG191,5),ROUND($H191/2-$H191/2*COS((2*ACOS(1-AG182/($H191/2))-AG190/AG191)/2),5))</f>
        <v>#DIV/0!</v>
      </c>
      <c r="AI182" s="41" t="e">
        <f t="shared" ref="AI182" si="2912">IF($H183=$AS$2,ROUND(AH182-AH190/AH191,5),ROUND($H191/2-$H191/2*COS((2*ACOS(1-AH182/($H191/2))-AH190/AH191)/2),5))</f>
        <v>#DIV/0!</v>
      </c>
      <c r="AJ182" s="41" t="e">
        <f t="shared" ref="AJ182" si="2913">IF($H183=$AS$2,ROUND(AI182-AI190/AI191,5),ROUND($H191/2-$H191/2*COS((2*ACOS(1-AI182/($H191/2))-AI190/AI191)/2),5))</f>
        <v>#DIV/0!</v>
      </c>
      <c r="AK182" s="41" t="e">
        <f t="shared" ref="AK182" si="2914">IF($H183=$AS$2,ROUND(AJ182-AJ190/AJ191,5),ROUND($H191/2-$H191/2*COS((2*ACOS(1-AJ182/($H191/2))-AJ190/AJ191)/2),5))</f>
        <v>#DIV/0!</v>
      </c>
      <c r="AL182" s="41" t="e">
        <f t="shared" ref="AL182" si="2915">IF($H183=$AS$2,ROUND(AK182-AK190/AK191,5),ROUND($H191/2-$H191/2*COS((2*ACOS(1-AK182/($H191/2))-AK190/AK191)/2),5))</f>
        <v>#DIV/0!</v>
      </c>
      <c r="AM182" s="41" t="e">
        <f t="shared" ref="AM182" si="2916">IF($H183=$AS$2,ROUND(AL182-AL190/AL191,5),ROUND($H191/2-$H191/2*COS((2*ACOS(1-AL182/($H191/2))-AL190/AL191)/2),5))</f>
        <v>#DIV/0!</v>
      </c>
      <c r="AN182" s="41" t="e">
        <f t="shared" ref="AN182" si="2917">IF($H183=$AS$2,ROUND(AM182-AM190/AM191,5),ROUND($H191/2-$H191/2*COS((2*ACOS(1-AM182/($H191/2))-AM190/AM191)/2),5))</f>
        <v>#DIV/0!</v>
      </c>
      <c r="AS182" t="s">
        <v>11</v>
      </c>
    </row>
    <row r="183" spans="1:45" ht="14.25" customHeight="1" x14ac:dyDescent="0.15">
      <c r="A183" s="50"/>
      <c r="B183" s="50"/>
      <c r="C183" s="6"/>
      <c r="D183" s="8"/>
      <c r="E183" s="12">
        <f>ROUND(D183/10000,3)</f>
        <v>0</v>
      </c>
      <c r="F183" s="4"/>
      <c r="G183" s="26" t="s">
        <v>17</v>
      </c>
      <c r="H183" s="30"/>
      <c r="I183" s="62"/>
      <c r="J183" s="59"/>
      <c r="K183" s="53"/>
      <c r="L183" s="62"/>
      <c r="M183" s="64"/>
      <c r="N183" s="58"/>
      <c r="O183" s="62"/>
      <c r="P183" s="64"/>
      <c r="Q183" s="53"/>
      <c r="R183" s="56"/>
      <c r="T183" s="42" t="s">
        <v>42</v>
      </c>
      <c r="U183" s="43" t="e">
        <f>IF($H183=$AS$2,ROUND($H188+2*(U182^2+$H190^2*U182^2)^0.5,5),ROUND($H191/2*2*ACOS(1-U182/($H191/2)),5))</f>
        <v>#DIV/0!</v>
      </c>
      <c r="V183" s="43" t="e">
        <f t="shared" ref="V183" si="2918">IF($H183=$AS$2,ROUND($H188+2*(V182^2+$H190^2*V182^2)^0.5,5),ROUND($H191/2*2*ACOS(1-V182/($H191/2)),5))</f>
        <v>#DIV/0!</v>
      </c>
      <c r="W183" s="43" t="e">
        <f t="shared" ref="W183" si="2919">IF($H183=$AS$2,ROUND($H188+2*(W182^2+$H190^2*W182^2)^0.5,5),ROUND($H191/2*2*ACOS(1-W182/($H191/2)),5))</f>
        <v>#DIV/0!</v>
      </c>
      <c r="X183" s="43" t="e">
        <f t="shared" ref="X183" si="2920">IF($H183=$AS$2,ROUND($H188+2*(X182^2+$H190^2*X182^2)^0.5,5),ROUND($H191/2*2*ACOS(1-X182/($H191/2)),5))</f>
        <v>#DIV/0!</v>
      </c>
      <c r="Y183" s="43" t="e">
        <f t="shared" ref="Y183" si="2921">IF($H183=$AS$2,ROUND($H188+2*(Y182^2+$H190^2*Y182^2)^0.5,5),ROUND($H191/2*2*ACOS(1-Y182/($H191/2)),5))</f>
        <v>#DIV/0!</v>
      </c>
      <c r="Z183" s="43" t="e">
        <f t="shared" ref="Z183" si="2922">IF($H183=$AS$2,ROUND($H188+2*(Z182^2+$H190^2*Z182^2)^0.5,5),ROUND($H191/2*2*ACOS(1-Z182/($H191/2)),5))</f>
        <v>#DIV/0!</v>
      </c>
      <c r="AA183" s="43" t="e">
        <f t="shared" ref="AA183" si="2923">IF($H183=$AS$2,ROUND($H188+2*(AA182^2+$H190^2*AA182^2)^0.5,5),ROUND($H191/2*2*ACOS(1-AA182/($H191/2)),5))</f>
        <v>#DIV/0!</v>
      </c>
      <c r="AB183" s="43" t="e">
        <f t="shared" ref="AB183" si="2924">IF($H183=$AS$2,ROUND($H188+2*(AB182^2+$H190^2*AB182^2)^0.5,5),ROUND($H191/2*2*ACOS(1-AB182/($H191/2)),5))</f>
        <v>#DIV/0!</v>
      </c>
      <c r="AC183" s="43" t="e">
        <f t="shared" ref="AC183" si="2925">IF($H183=$AS$2,ROUND($H188+2*(AC182^2+$H190^2*AC182^2)^0.5,5),ROUND($H191/2*2*ACOS(1-AC182/($H191/2)),5))</f>
        <v>#DIV/0!</v>
      </c>
      <c r="AD183" s="43" t="e">
        <f t="shared" ref="AD183" si="2926">IF($H183=$AS$2,ROUND($H188+2*(AD182^2+$H190^2*AD182^2)^0.5,5),ROUND($H191/2*2*ACOS(1-AD182/($H191/2)),5))</f>
        <v>#DIV/0!</v>
      </c>
      <c r="AE183" s="43" t="e">
        <f t="shared" ref="AE183" si="2927">IF($H183=$AS$2,ROUND($H188+2*(AE182^2+$H190^2*AE182^2)^0.5,5),ROUND($H191/2*2*ACOS(1-AE182/($H191/2)),5))</f>
        <v>#DIV/0!</v>
      </c>
      <c r="AF183" s="43" t="e">
        <f t="shared" ref="AF183" si="2928">IF($H183=$AS$2,ROUND($H188+2*(AF182^2+$H190^2*AF182^2)^0.5,5),ROUND($H191/2*2*ACOS(1-AF182/($H191/2)),5))</f>
        <v>#DIV/0!</v>
      </c>
      <c r="AG183" s="43" t="e">
        <f t="shared" ref="AG183" si="2929">IF($H183=$AS$2,ROUND($H188+2*(AG182^2+$H190^2*AG182^2)^0.5,5),ROUND($H191/2*2*ACOS(1-AG182/($H191/2)),5))</f>
        <v>#DIV/0!</v>
      </c>
      <c r="AH183" s="43" t="e">
        <f t="shared" ref="AH183" si="2930">IF($H183=$AS$2,ROUND($H188+2*(AH182^2+$H190^2*AH182^2)^0.5,5),ROUND($H191/2*2*ACOS(1-AH182/($H191/2)),5))</f>
        <v>#DIV/0!</v>
      </c>
      <c r="AI183" s="43" t="e">
        <f t="shared" ref="AI183" si="2931">IF($H183=$AS$2,ROUND($H188+2*(AI182^2+$H190^2*AI182^2)^0.5,5),ROUND($H191/2*2*ACOS(1-AI182/($H191/2)),5))</f>
        <v>#DIV/0!</v>
      </c>
      <c r="AJ183" s="43" t="e">
        <f t="shared" ref="AJ183" si="2932">IF($H183=$AS$2,ROUND($H188+2*(AJ182^2+$H190^2*AJ182^2)^0.5,5),ROUND($H191/2*2*ACOS(1-AJ182/($H191/2)),5))</f>
        <v>#DIV/0!</v>
      </c>
      <c r="AK183" s="43" t="e">
        <f t="shared" ref="AK183" si="2933">IF($H183=$AS$2,ROUND($H188+2*(AK182^2+$H190^2*AK182^2)^0.5,5),ROUND($H191/2*2*ACOS(1-AK182/($H191/2)),5))</f>
        <v>#DIV/0!</v>
      </c>
      <c r="AL183" s="43" t="e">
        <f t="shared" ref="AL183" si="2934">IF($H183=$AS$2,ROUND($H188+2*(AL182^2+$H190^2*AL182^2)^0.5,5),ROUND($H191/2*2*ACOS(1-AL182/($H191/2)),5))</f>
        <v>#DIV/0!</v>
      </c>
      <c r="AM183" s="43" t="e">
        <f t="shared" ref="AM183" si="2935">IF($H183=$AS$2,ROUND($H188+2*(AM182^2+$H190^2*AM182^2)^0.5,5),ROUND($H191/2*2*ACOS(1-AM182/($H191/2)),5))</f>
        <v>#DIV/0!</v>
      </c>
      <c r="AN183" s="43" t="e">
        <f t="shared" ref="AN183" si="2936">IF($H183=$AS$2,ROUND($H188+2*(AN182^2+$H190^2*AN182^2)^0.5,5),ROUND($H191/2*2*ACOS(1-AN182/($H191/2)),5))</f>
        <v>#DIV/0!</v>
      </c>
      <c r="AS183" t="s">
        <v>12</v>
      </c>
    </row>
    <row r="184" spans="1:45" ht="14.25" customHeight="1" x14ac:dyDescent="0.15">
      <c r="A184" s="50"/>
      <c r="B184" s="50"/>
      <c r="C184" s="6"/>
      <c r="D184" s="8"/>
      <c r="E184" s="12">
        <f>ROUND(D184/10000,3)</f>
        <v>0</v>
      </c>
      <c r="F184" s="4"/>
      <c r="G184" s="26" t="s">
        <v>18</v>
      </c>
      <c r="H184" s="31"/>
      <c r="I184" s="62" t="s">
        <v>24</v>
      </c>
      <c r="J184" s="59" t="e">
        <f>IF($H183=$AS$2,ROUND($H188+2*(J182^2+$H190^2*J182^2)^0.5,4),ROUND($H191/2*(2*ACOS(1-J182/($H191/2))),4))</f>
        <v>#DIV/0!</v>
      </c>
      <c r="K184" s="53"/>
      <c r="L184" s="62" t="s">
        <v>34</v>
      </c>
      <c r="M184" s="65" t="e">
        <f>IF($H183=$AS$2,ROUND($H188+2*(M182^2+$H190^2*M182^2)^0.5,5),ROUND($H191/2*(2*ACOS(1-M182/($H191/2))),5))</f>
        <v>#DIV/0!</v>
      </c>
      <c r="N184" s="58"/>
      <c r="O184" s="68" t="s">
        <v>27</v>
      </c>
      <c r="P184" s="70"/>
      <c r="Q184" s="53"/>
      <c r="R184" s="56"/>
      <c r="T184" s="42" t="s">
        <v>43</v>
      </c>
      <c r="U184" s="43" t="e">
        <f>IF($H183=$AS$2,ROUND(U182*($H188+$H190*U182),5),ROUND($H191^2/8*(2*ACOS(1-U182/($H191/2))-SIN(2*ACOS(1-U182/($H191/2)))),5))</f>
        <v>#DIV/0!</v>
      </c>
      <c r="V184" s="43" t="e">
        <f t="shared" ref="V184" si="2937">IF($H183=$AS$2,ROUND(V182*($H188+$H190*V182),5),ROUND($H191^2/8*(2*ACOS(1-V182/($H191/2))-SIN(2*ACOS(1-V182/($H191/2)))),5))</f>
        <v>#DIV/0!</v>
      </c>
      <c r="W184" s="43" t="e">
        <f t="shared" ref="W184" si="2938">IF($H183=$AS$2,ROUND(W182*($H188+$H190*W182),5),ROUND($H191^2/8*(2*ACOS(1-W182/($H191/2))-SIN(2*ACOS(1-W182/($H191/2)))),5))</f>
        <v>#DIV/0!</v>
      </c>
      <c r="X184" s="43" t="e">
        <f t="shared" ref="X184" si="2939">IF($H183=$AS$2,ROUND(X182*($H188+$H190*X182),5),ROUND($H191^2/8*(2*ACOS(1-X182/($H191/2))-SIN(2*ACOS(1-X182/($H191/2)))),5))</f>
        <v>#DIV/0!</v>
      </c>
      <c r="Y184" s="43" t="e">
        <f t="shared" ref="Y184" si="2940">IF($H183=$AS$2,ROUND(Y182*($H188+$H190*Y182),5),ROUND($H191^2/8*(2*ACOS(1-Y182/($H191/2))-SIN(2*ACOS(1-Y182/($H191/2)))),5))</f>
        <v>#DIV/0!</v>
      </c>
      <c r="Z184" s="43" t="e">
        <f t="shared" ref="Z184" si="2941">IF($H183=$AS$2,ROUND(Z182*($H188+$H190*Z182),5),ROUND($H191^2/8*(2*ACOS(1-Z182/($H191/2))-SIN(2*ACOS(1-Z182/($H191/2)))),5))</f>
        <v>#DIV/0!</v>
      </c>
      <c r="AA184" s="43" t="e">
        <f t="shared" ref="AA184" si="2942">IF($H183=$AS$2,ROUND(AA182*($H188+$H190*AA182),5),ROUND($H191^2/8*(2*ACOS(1-AA182/($H191/2))-SIN(2*ACOS(1-AA182/($H191/2)))),5))</f>
        <v>#DIV/0!</v>
      </c>
      <c r="AB184" s="43" t="e">
        <f t="shared" ref="AB184" si="2943">IF($H183=$AS$2,ROUND(AB182*($H188+$H190*AB182),5),ROUND($H191^2/8*(2*ACOS(1-AB182/($H191/2))-SIN(2*ACOS(1-AB182/($H191/2)))),5))</f>
        <v>#DIV/0!</v>
      </c>
      <c r="AC184" s="43" t="e">
        <f t="shared" ref="AC184" si="2944">IF($H183=$AS$2,ROUND(AC182*($H188+$H190*AC182),5),ROUND($H191^2/8*(2*ACOS(1-AC182/($H191/2))-SIN(2*ACOS(1-AC182/($H191/2)))),5))</f>
        <v>#DIV/0!</v>
      </c>
      <c r="AD184" s="43" t="e">
        <f t="shared" ref="AD184" si="2945">IF($H183=$AS$2,ROUND(AD182*($H188+$H190*AD182),5),ROUND($H191^2/8*(2*ACOS(1-AD182/($H191/2))-SIN(2*ACOS(1-AD182/($H191/2)))),5))</f>
        <v>#DIV/0!</v>
      </c>
      <c r="AE184" s="43" t="e">
        <f t="shared" ref="AE184" si="2946">IF($H183=$AS$2,ROUND(AE182*($H188+$H190*AE182),5),ROUND($H191^2/8*(2*ACOS(1-AE182/($H191/2))-SIN(2*ACOS(1-AE182/($H191/2)))),5))</f>
        <v>#DIV/0!</v>
      </c>
      <c r="AF184" s="43" t="e">
        <f t="shared" ref="AF184" si="2947">IF($H183=$AS$2,ROUND(AF182*($H188+$H190*AF182),5),ROUND($H191^2/8*(2*ACOS(1-AF182/($H191/2))-SIN(2*ACOS(1-AF182/($H191/2)))),5))</f>
        <v>#DIV/0!</v>
      </c>
      <c r="AG184" s="43" t="e">
        <f t="shared" ref="AG184" si="2948">IF($H183=$AS$2,ROUND(AG182*($H188+$H190*AG182),5),ROUND($H191^2/8*(2*ACOS(1-AG182/($H191/2))-SIN(2*ACOS(1-AG182/($H191/2)))),5))</f>
        <v>#DIV/0!</v>
      </c>
      <c r="AH184" s="43" t="e">
        <f t="shared" ref="AH184" si="2949">IF($H183=$AS$2,ROUND(AH182*($H188+$H190*AH182),5),ROUND($H191^2/8*(2*ACOS(1-AH182/($H191/2))-SIN(2*ACOS(1-AH182/($H191/2)))),5))</f>
        <v>#DIV/0!</v>
      </c>
      <c r="AI184" s="43" t="e">
        <f t="shared" ref="AI184" si="2950">IF($H183=$AS$2,ROUND(AI182*($H188+$H190*AI182),5),ROUND($H191^2/8*(2*ACOS(1-AI182/($H191/2))-SIN(2*ACOS(1-AI182/($H191/2)))),5))</f>
        <v>#DIV/0!</v>
      </c>
      <c r="AJ184" s="43" t="e">
        <f t="shared" ref="AJ184" si="2951">IF($H183=$AS$2,ROUND(AJ182*($H188+$H190*AJ182),5),ROUND($H191^2/8*(2*ACOS(1-AJ182/($H191/2))-SIN(2*ACOS(1-AJ182/($H191/2)))),5))</f>
        <v>#DIV/0!</v>
      </c>
      <c r="AK184" s="43" t="e">
        <f t="shared" ref="AK184" si="2952">IF($H183=$AS$2,ROUND(AK182*($H188+$H190*AK182),5),ROUND($H191^2/8*(2*ACOS(1-AK182/($H191/2))-SIN(2*ACOS(1-AK182/($H191/2)))),5))</f>
        <v>#DIV/0!</v>
      </c>
      <c r="AL184" s="43" t="e">
        <f t="shared" ref="AL184" si="2953">IF($H183=$AS$2,ROUND(AL182*($H188+$H190*AL182),5),ROUND($H191^2/8*(2*ACOS(1-AL182/($H191/2))-SIN(2*ACOS(1-AL182/($H191/2)))),5))</f>
        <v>#DIV/0!</v>
      </c>
      <c r="AM184" s="43" t="e">
        <f t="shared" ref="AM184" si="2954">IF($H183=$AS$2,ROUND(AM182*($H188+$H190*AM182),5),ROUND($H191^2/8*(2*ACOS(1-AM182/($H191/2))-SIN(2*ACOS(1-AM182/($H191/2)))),5))</f>
        <v>#DIV/0!</v>
      </c>
      <c r="AN184" s="43" t="e">
        <f t="shared" ref="AN184" si="2955">IF($H183=$AS$2,ROUND(AN182*($H188+$H190*AN182),5),ROUND($H191^2/8*(2*ACOS(1-AN182/($H191/2))-SIN(2*ACOS(1-AN182/($H191/2)))),5))</f>
        <v>#DIV/0!</v>
      </c>
    </row>
    <row r="185" spans="1:45" ht="14.25" customHeight="1" x14ac:dyDescent="0.15">
      <c r="A185" s="50"/>
      <c r="B185" s="50"/>
      <c r="C185" s="6"/>
      <c r="D185" s="8"/>
      <c r="E185" s="12">
        <f>ROUND(D185/10000,3)</f>
        <v>0</v>
      </c>
      <c r="F185" s="4"/>
      <c r="G185" s="26" t="s">
        <v>19</v>
      </c>
      <c r="H185" s="48"/>
      <c r="I185" s="62"/>
      <c r="J185" s="59"/>
      <c r="K185" s="53"/>
      <c r="L185" s="62"/>
      <c r="M185" s="66"/>
      <c r="N185" s="58"/>
      <c r="O185" s="69"/>
      <c r="P185" s="70"/>
      <c r="Q185" s="53"/>
      <c r="R185" s="56"/>
      <c r="T185" s="42" t="s">
        <v>44</v>
      </c>
      <c r="U185" s="43" t="e">
        <f>ROUND(U184/U183,5)</f>
        <v>#DIV/0!</v>
      </c>
      <c r="V185" s="43" t="e">
        <f t="shared" ref="V185" si="2956">ROUND(V184/V183,5)</f>
        <v>#DIV/0!</v>
      </c>
      <c r="W185" s="43" t="e">
        <f t="shared" ref="W185" si="2957">ROUND(W184/W183,5)</f>
        <v>#DIV/0!</v>
      </c>
      <c r="X185" s="43" t="e">
        <f t="shared" ref="X185" si="2958">ROUND(X184/X183,5)</f>
        <v>#DIV/0!</v>
      </c>
      <c r="Y185" s="43" t="e">
        <f t="shared" ref="Y185" si="2959">ROUND(Y184/Y183,5)</f>
        <v>#DIV/0!</v>
      </c>
      <c r="Z185" s="43" t="e">
        <f t="shared" ref="Z185" si="2960">ROUND(Z184/Z183,5)</f>
        <v>#DIV/0!</v>
      </c>
      <c r="AA185" s="43" t="e">
        <f t="shared" ref="AA185" si="2961">ROUND(AA184/AA183,5)</f>
        <v>#DIV/0!</v>
      </c>
      <c r="AB185" s="43" t="e">
        <f t="shared" ref="AB185" si="2962">ROUND(AB184/AB183,5)</f>
        <v>#DIV/0!</v>
      </c>
      <c r="AC185" s="43" t="e">
        <f t="shared" ref="AC185" si="2963">ROUND(AC184/AC183,5)</f>
        <v>#DIV/0!</v>
      </c>
      <c r="AD185" s="43" t="e">
        <f t="shared" ref="AD185" si="2964">ROUND(AD184/AD183,5)</f>
        <v>#DIV/0!</v>
      </c>
      <c r="AE185" s="43" t="e">
        <f t="shared" ref="AE185" si="2965">ROUND(AE184/AE183,5)</f>
        <v>#DIV/0!</v>
      </c>
      <c r="AF185" s="43" t="e">
        <f t="shared" ref="AF185" si="2966">ROUND(AF184/AF183,5)</f>
        <v>#DIV/0!</v>
      </c>
      <c r="AG185" s="43" t="e">
        <f t="shared" ref="AG185" si="2967">ROUND(AG184/AG183,5)</f>
        <v>#DIV/0!</v>
      </c>
      <c r="AH185" s="43" t="e">
        <f t="shared" ref="AH185" si="2968">ROUND(AH184/AH183,5)</f>
        <v>#DIV/0!</v>
      </c>
      <c r="AI185" s="43" t="e">
        <f t="shared" ref="AI185" si="2969">ROUND(AI184/AI183,5)</f>
        <v>#DIV/0!</v>
      </c>
      <c r="AJ185" s="43" t="e">
        <f t="shared" ref="AJ185" si="2970">ROUND(AJ184/AJ183,5)</f>
        <v>#DIV/0!</v>
      </c>
      <c r="AK185" s="43" t="e">
        <f t="shared" ref="AK185" si="2971">ROUND(AK184/AK183,5)</f>
        <v>#DIV/0!</v>
      </c>
      <c r="AL185" s="43" t="e">
        <f t="shared" ref="AL185" si="2972">ROUND(AL184/AL183,5)</f>
        <v>#DIV/0!</v>
      </c>
      <c r="AM185" s="43" t="e">
        <f t="shared" ref="AM185" si="2973">ROUND(AM184/AM183,5)</f>
        <v>#DIV/0!</v>
      </c>
      <c r="AN185" s="43" t="e">
        <f t="shared" ref="AN185" si="2974">ROUND(AN184/AN183,5)</f>
        <v>#DIV/0!</v>
      </c>
    </row>
    <row r="186" spans="1:45" ht="14.25" customHeight="1" x14ac:dyDescent="0.15">
      <c r="A186" s="50"/>
      <c r="B186" s="50"/>
      <c r="C186" s="15" t="s">
        <v>6</v>
      </c>
      <c r="D186" s="16">
        <f>SUM(D182:D185)</f>
        <v>0</v>
      </c>
      <c r="E186" s="13">
        <f>SUM(E182:E185)</f>
        <v>0</v>
      </c>
      <c r="F186" s="17">
        <f>IF(E186=0,0,ROUND(F182*E182/E186+F183*E183/E186+F184*E184/E186+F185*E185/E186,2))</f>
        <v>0</v>
      </c>
      <c r="G186" s="38" t="s">
        <v>20</v>
      </c>
      <c r="H186" s="32"/>
      <c r="I186" s="62" t="s">
        <v>32</v>
      </c>
      <c r="J186" s="59" t="e">
        <f>IF($H183=$AS$2,ROUND(J182*($H188+$H190*J182),4),ROUND($H191^2/8*((2*ACOS(1-J182/($H191/2)))-SIN((2*ACOS(1-J182/($H191/2))))),4))</f>
        <v>#DIV/0!</v>
      </c>
      <c r="K186" s="53"/>
      <c r="L186" s="62" t="s">
        <v>33</v>
      </c>
      <c r="M186" s="64" t="e">
        <f>IF($H183=$AS$2,ROUND(M182*($H188+$H190*M182),5),ROUND($H191^2/8*(2*ACOS(1-M182/($H191/2))-SIN(2*ACOS(1-M182/($H191/2)))),5))</f>
        <v>#DIV/0!</v>
      </c>
      <c r="N186" s="58"/>
      <c r="O186" s="62" t="s">
        <v>28</v>
      </c>
      <c r="P186" s="59" t="e">
        <f>ROUND($H184/M190/60,4)</f>
        <v>#DIV/0!</v>
      </c>
      <c r="Q186" s="53"/>
      <c r="R186" s="56"/>
      <c r="T186" s="42" t="s">
        <v>45</v>
      </c>
      <c r="U186" s="43" t="e">
        <f>ROUND((U185^(2/3)*$H185^0.5)/$H186,5)</f>
        <v>#DIV/0!</v>
      </c>
      <c r="V186" s="43" t="e">
        <f>ROUND((V185^(2/3)*$H185^0.5)/$H186,5)</f>
        <v>#DIV/0!</v>
      </c>
      <c r="W186" s="43" t="e">
        <f t="shared" ref="W186" si="2975">ROUND((W185^(2/3)*$H185^0.5)/$H186,5)</f>
        <v>#DIV/0!</v>
      </c>
      <c r="X186" s="43" t="e">
        <f t="shared" ref="X186" si="2976">ROUND((X185^(2/3)*$H185^0.5)/$H186,5)</f>
        <v>#DIV/0!</v>
      </c>
      <c r="Y186" s="43" t="e">
        <f t="shared" ref="Y186" si="2977">ROUND((Y185^(2/3)*$H185^0.5)/$H186,5)</f>
        <v>#DIV/0!</v>
      </c>
      <c r="Z186" s="43" t="e">
        <f t="shared" ref="Z186" si="2978">ROUND((Z185^(2/3)*$H185^0.5)/$H186,5)</f>
        <v>#DIV/0!</v>
      </c>
      <c r="AA186" s="43" t="e">
        <f t="shared" ref="AA186" si="2979">ROUND((AA185^(2/3)*$H185^0.5)/$H186,5)</f>
        <v>#DIV/0!</v>
      </c>
      <c r="AB186" s="43" t="e">
        <f t="shared" ref="AB186" si="2980">ROUND((AB185^(2/3)*$H185^0.5)/$H186,5)</f>
        <v>#DIV/0!</v>
      </c>
      <c r="AC186" s="43" t="e">
        <f t="shared" ref="AC186" si="2981">ROUND((AC185^(2/3)*$H185^0.5)/$H186,5)</f>
        <v>#DIV/0!</v>
      </c>
      <c r="AD186" s="43" t="e">
        <f t="shared" ref="AD186" si="2982">ROUND((AD185^(2/3)*$H185^0.5)/$H186,5)</f>
        <v>#DIV/0!</v>
      </c>
      <c r="AE186" s="43" t="e">
        <f t="shared" ref="AE186" si="2983">ROUND((AE185^(2/3)*$H185^0.5)/$H186,5)</f>
        <v>#DIV/0!</v>
      </c>
      <c r="AF186" s="43" t="e">
        <f t="shared" ref="AF186" si="2984">ROUND((AF185^(2/3)*$H185^0.5)/$H186,5)</f>
        <v>#DIV/0!</v>
      </c>
      <c r="AG186" s="43" t="e">
        <f t="shared" ref="AG186" si="2985">ROUND((AG185^(2/3)*$H185^0.5)/$H186,5)</f>
        <v>#DIV/0!</v>
      </c>
      <c r="AH186" s="43" t="e">
        <f t="shared" ref="AH186" si="2986">ROUND((AH185^(2/3)*$H185^0.5)/$H186,5)</f>
        <v>#DIV/0!</v>
      </c>
      <c r="AI186" s="43" t="e">
        <f t="shared" ref="AI186" si="2987">ROUND((AI185^(2/3)*$H185^0.5)/$H186,5)</f>
        <v>#DIV/0!</v>
      </c>
      <c r="AJ186" s="43" t="e">
        <f t="shared" ref="AJ186" si="2988">ROUND((AJ185^(2/3)*$H185^0.5)/$H186,5)</f>
        <v>#DIV/0!</v>
      </c>
      <c r="AK186" s="43" t="e">
        <f t="shared" ref="AK186" si="2989">ROUND((AK185^(2/3)*$H185^0.5)/$H186,5)</f>
        <v>#DIV/0!</v>
      </c>
      <c r="AL186" s="43" t="e">
        <f t="shared" ref="AL186" si="2990">ROUND((AL185^(2/3)*$H185^0.5)/$H186,5)</f>
        <v>#DIV/0!</v>
      </c>
      <c r="AM186" s="43" t="e">
        <f t="shared" ref="AM186" si="2991">ROUND((AM185^(2/3)*$H185^0.5)/$H186,5)</f>
        <v>#DIV/0!</v>
      </c>
      <c r="AN186" s="43" t="e">
        <f t="shared" ref="AN186" si="2992">ROUND((AN185^(2/3)*$H185^0.5)/$H186,5)</f>
        <v>#DIV/0!</v>
      </c>
    </row>
    <row r="187" spans="1:45" ht="14.25" customHeight="1" x14ac:dyDescent="0.15">
      <c r="A187" s="50"/>
      <c r="B187" s="50"/>
      <c r="C187" s="5"/>
      <c r="D187" s="7"/>
      <c r="E187" s="11">
        <f>ROUND(D187/10000,3)</f>
        <v>0</v>
      </c>
      <c r="F187" s="3"/>
      <c r="G187" s="26" t="s">
        <v>97</v>
      </c>
      <c r="H187" s="31"/>
      <c r="I187" s="62"/>
      <c r="J187" s="59"/>
      <c r="K187" s="53"/>
      <c r="L187" s="62"/>
      <c r="M187" s="64"/>
      <c r="N187" s="58"/>
      <c r="O187" s="62"/>
      <c r="P187" s="59"/>
      <c r="Q187" s="53"/>
      <c r="R187" s="56"/>
      <c r="T187" s="44" t="s">
        <v>46</v>
      </c>
      <c r="U187" s="45" t="e">
        <f>ROUND(U184*U186,4)</f>
        <v>#DIV/0!</v>
      </c>
      <c r="V187" s="45" t="e">
        <f t="shared" ref="V187" si="2993">ROUND(V184*V186,4)</f>
        <v>#DIV/0!</v>
      </c>
      <c r="W187" s="45" t="e">
        <f t="shared" ref="W187" si="2994">ROUND(W184*W186,4)</f>
        <v>#DIV/0!</v>
      </c>
      <c r="X187" s="45" t="e">
        <f t="shared" ref="X187" si="2995">ROUND(X184*X186,4)</f>
        <v>#DIV/0!</v>
      </c>
      <c r="Y187" s="45" t="e">
        <f t="shared" ref="Y187" si="2996">ROUND(Y184*Y186,4)</f>
        <v>#DIV/0!</v>
      </c>
      <c r="Z187" s="45" t="e">
        <f t="shared" ref="Z187" si="2997">ROUND(Z184*Z186,4)</f>
        <v>#DIV/0!</v>
      </c>
      <c r="AA187" s="45" t="e">
        <f t="shared" ref="AA187" si="2998">ROUND(AA184*AA186,4)</f>
        <v>#DIV/0!</v>
      </c>
      <c r="AB187" s="45" t="e">
        <f t="shared" ref="AB187" si="2999">ROUND(AB184*AB186,4)</f>
        <v>#DIV/0!</v>
      </c>
      <c r="AC187" s="45" t="e">
        <f t="shared" ref="AC187" si="3000">ROUND(AC184*AC186,4)</f>
        <v>#DIV/0!</v>
      </c>
      <c r="AD187" s="45" t="e">
        <f t="shared" ref="AD187" si="3001">ROUND(AD184*AD186,4)</f>
        <v>#DIV/0!</v>
      </c>
      <c r="AE187" s="45" t="e">
        <f t="shared" ref="AE187" si="3002">ROUND(AE184*AE186,4)</f>
        <v>#DIV/0!</v>
      </c>
      <c r="AF187" s="45" t="e">
        <f t="shared" ref="AF187" si="3003">ROUND(AF184*AF186,4)</f>
        <v>#DIV/0!</v>
      </c>
      <c r="AG187" s="45" t="e">
        <f t="shared" ref="AG187" si="3004">ROUND(AG184*AG186,4)</f>
        <v>#DIV/0!</v>
      </c>
      <c r="AH187" s="45" t="e">
        <f t="shared" ref="AH187" si="3005">ROUND(AH184*AH186,4)</f>
        <v>#DIV/0!</v>
      </c>
      <c r="AI187" s="45" t="e">
        <f t="shared" ref="AI187" si="3006">ROUND(AI184*AI186,4)</f>
        <v>#DIV/0!</v>
      </c>
      <c r="AJ187" s="45" t="e">
        <f t="shared" ref="AJ187" si="3007">ROUND(AJ184*AJ186,4)</f>
        <v>#DIV/0!</v>
      </c>
      <c r="AK187" s="45" t="e">
        <f t="shared" ref="AK187" si="3008">ROUND(AK184*AK186,4)</f>
        <v>#DIV/0!</v>
      </c>
      <c r="AL187" s="45" t="e">
        <f t="shared" ref="AL187" si="3009">ROUND(AL184*AL186,4)</f>
        <v>#DIV/0!</v>
      </c>
      <c r="AM187" s="45" t="e">
        <f t="shared" ref="AM187" si="3010">ROUND(AM184*AM186,4)</f>
        <v>#DIV/0!</v>
      </c>
      <c r="AN187" s="45" t="e">
        <f t="shared" ref="AN187" si="3011">ROUND(AN184*AN186,4)</f>
        <v>#DIV/0!</v>
      </c>
    </row>
    <row r="188" spans="1:45" ht="14.25" customHeight="1" x14ac:dyDescent="0.15">
      <c r="A188" s="50"/>
      <c r="B188" s="50"/>
      <c r="C188" s="6"/>
      <c r="D188" s="8"/>
      <c r="E188" s="12">
        <f>ROUND(D188/10000,3)</f>
        <v>0</v>
      </c>
      <c r="F188" s="4"/>
      <c r="G188" s="26" t="s">
        <v>98</v>
      </c>
      <c r="H188" s="31"/>
      <c r="I188" s="62" t="s">
        <v>25</v>
      </c>
      <c r="J188" s="59" t="e">
        <f>ROUND(J186/J184,4)</f>
        <v>#DIV/0!</v>
      </c>
      <c r="K188" s="53"/>
      <c r="L188" s="62" t="s">
        <v>35</v>
      </c>
      <c r="M188" s="64" t="e">
        <f>ROUND(M186/M184,5)</f>
        <v>#DIV/0!</v>
      </c>
      <c r="N188" s="58"/>
      <c r="O188" s="62" t="s">
        <v>29</v>
      </c>
      <c r="P188" s="59" t="e">
        <f>SUM(P184:P187)</f>
        <v>#DIV/0!</v>
      </c>
      <c r="Q188" s="53"/>
      <c r="R188" s="56"/>
      <c r="T188" s="42" t="s">
        <v>47</v>
      </c>
      <c r="U188" s="43" t="e">
        <f>ROUND($H184/U186/60,4)</f>
        <v>#DIV/0!</v>
      </c>
      <c r="V188" s="43" t="e">
        <f t="shared" ref="V188:AN188" si="3012">ROUND($H184/V186/60,4)</f>
        <v>#DIV/0!</v>
      </c>
      <c r="W188" s="43" t="e">
        <f t="shared" si="3012"/>
        <v>#DIV/0!</v>
      </c>
      <c r="X188" s="43" t="e">
        <f t="shared" si="3012"/>
        <v>#DIV/0!</v>
      </c>
      <c r="Y188" s="43" t="e">
        <f t="shared" si="3012"/>
        <v>#DIV/0!</v>
      </c>
      <c r="Z188" s="43" t="e">
        <f t="shared" si="3012"/>
        <v>#DIV/0!</v>
      </c>
      <c r="AA188" s="43" t="e">
        <f t="shared" si="3012"/>
        <v>#DIV/0!</v>
      </c>
      <c r="AB188" s="43" t="e">
        <f t="shared" si="3012"/>
        <v>#DIV/0!</v>
      </c>
      <c r="AC188" s="43" t="e">
        <f t="shared" si="3012"/>
        <v>#DIV/0!</v>
      </c>
      <c r="AD188" s="43" t="e">
        <f t="shared" si="3012"/>
        <v>#DIV/0!</v>
      </c>
      <c r="AE188" s="43" t="e">
        <f t="shared" si="3012"/>
        <v>#DIV/0!</v>
      </c>
      <c r="AF188" s="43" t="e">
        <f t="shared" si="3012"/>
        <v>#DIV/0!</v>
      </c>
      <c r="AG188" s="43" t="e">
        <f t="shared" si="3012"/>
        <v>#DIV/0!</v>
      </c>
      <c r="AH188" s="43" t="e">
        <f t="shared" si="3012"/>
        <v>#DIV/0!</v>
      </c>
      <c r="AI188" s="43" t="e">
        <f t="shared" si="3012"/>
        <v>#DIV/0!</v>
      </c>
      <c r="AJ188" s="43" t="e">
        <f t="shared" si="3012"/>
        <v>#DIV/0!</v>
      </c>
      <c r="AK188" s="43" t="e">
        <f t="shared" si="3012"/>
        <v>#DIV/0!</v>
      </c>
      <c r="AL188" s="43" t="e">
        <f t="shared" si="3012"/>
        <v>#DIV/0!</v>
      </c>
      <c r="AM188" s="43" t="e">
        <f t="shared" si="3012"/>
        <v>#DIV/0!</v>
      </c>
      <c r="AN188" s="43" t="e">
        <f t="shared" si="3012"/>
        <v>#DIV/0!</v>
      </c>
    </row>
    <row r="189" spans="1:45" ht="14.25" customHeight="1" x14ac:dyDescent="0.15">
      <c r="A189" s="50"/>
      <c r="B189" s="50"/>
      <c r="C189" s="6"/>
      <c r="D189" s="8"/>
      <c r="E189" s="12">
        <f>ROUND(D189/10000,3)</f>
        <v>0</v>
      </c>
      <c r="F189" s="4"/>
      <c r="G189" s="26" t="s">
        <v>21</v>
      </c>
      <c r="H189" s="31"/>
      <c r="I189" s="62"/>
      <c r="J189" s="59"/>
      <c r="K189" s="53"/>
      <c r="L189" s="62"/>
      <c r="M189" s="64"/>
      <c r="N189" s="58"/>
      <c r="O189" s="62"/>
      <c r="P189" s="59"/>
      <c r="Q189" s="53"/>
      <c r="R189" s="56"/>
      <c r="T189" s="44" t="s">
        <v>48</v>
      </c>
      <c r="U189" s="45" t="e">
        <f>ROUND($F191*3500/($P184+U188+25)*$E191/360,4)</f>
        <v>#DIV/0!</v>
      </c>
      <c r="V189" s="45" t="e">
        <f t="shared" ref="V189" si="3013">ROUND($F191*3500/($P184+V188+25)*$E191/360,4)</f>
        <v>#DIV/0!</v>
      </c>
      <c r="W189" s="45" t="e">
        <f t="shared" ref="W189" si="3014">ROUND($F191*3500/($P184+W188+25)*$E191/360,4)</f>
        <v>#DIV/0!</v>
      </c>
      <c r="X189" s="45" t="e">
        <f t="shared" ref="X189" si="3015">ROUND($F191*3500/($P184+X188+25)*$E191/360,4)</f>
        <v>#DIV/0!</v>
      </c>
      <c r="Y189" s="45" t="e">
        <f t="shared" ref="Y189" si="3016">ROUND($F191*3500/($P184+Y188+25)*$E191/360,4)</f>
        <v>#DIV/0!</v>
      </c>
      <c r="Z189" s="45" t="e">
        <f t="shared" ref="Z189" si="3017">ROUND($F191*3500/($P184+Z188+25)*$E191/360,4)</f>
        <v>#DIV/0!</v>
      </c>
      <c r="AA189" s="45" t="e">
        <f t="shared" ref="AA189" si="3018">ROUND($F191*3500/($P184+AA188+25)*$E191/360,4)</f>
        <v>#DIV/0!</v>
      </c>
      <c r="AB189" s="45" t="e">
        <f t="shared" ref="AB189" si="3019">ROUND($F191*3500/($P184+AB188+25)*$E191/360,4)</f>
        <v>#DIV/0!</v>
      </c>
      <c r="AC189" s="45" t="e">
        <f t="shared" ref="AC189" si="3020">ROUND($F191*3500/($P184+AC188+25)*$E191/360,4)</f>
        <v>#DIV/0!</v>
      </c>
      <c r="AD189" s="45" t="e">
        <f t="shared" ref="AD189" si="3021">ROUND($F191*3500/($P184+AD188+25)*$E191/360,4)</f>
        <v>#DIV/0!</v>
      </c>
      <c r="AE189" s="45" t="e">
        <f t="shared" ref="AE189" si="3022">ROUND($F191*3500/($P184+AE188+25)*$E191/360,4)</f>
        <v>#DIV/0!</v>
      </c>
      <c r="AF189" s="45" t="e">
        <f t="shared" ref="AF189" si="3023">ROUND($F191*3500/($P184+AF188+25)*$E191/360,4)</f>
        <v>#DIV/0!</v>
      </c>
      <c r="AG189" s="45" t="e">
        <f t="shared" ref="AG189" si="3024">ROUND($F191*3500/($P184+AG188+25)*$E191/360,4)</f>
        <v>#DIV/0!</v>
      </c>
      <c r="AH189" s="45" t="e">
        <f t="shared" ref="AH189" si="3025">ROUND($F191*3500/($P184+AH188+25)*$E191/360,4)</f>
        <v>#DIV/0!</v>
      </c>
      <c r="AI189" s="45" t="e">
        <f t="shared" ref="AI189" si="3026">ROUND($F191*3500/($P184+AI188+25)*$E191/360,4)</f>
        <v>#DIV/0!</v>
      </c>
      <c r="AJ189" s="45" t="e">
        <f t="shared" ref="AJ189" si="3027">ROUND($F191*3500/($P184+AJ188+25)*$E191/360,4)</f>
        <v>#DIV/0!</v>
      </c>
      <c r="AK189" s="45" t="e">
        <f t="shared" ref="AK189" si="3028">ROUND($F191*3500/($P184+AK188+25)*$E191/360,4)</f>
        <v>#DIV/0!</v>
      </c>
      <c r="AL189" s="45" t="e">
        <f t="shared" ref="AL189" si="3029">ROUND($F191*3500/($P184+AL188+25)*$E191/360,4)</f>
        <v>#DIV/0!</v>
      </c>
      <c r="AM189" s="45" t="e">
        <f t="shared" ref="AM189" si="3030">ROUND($F191*3500/($P184+AM188+25)*$E191/360,4)</f>
        <v>#DIV/0!</v>
      </c>
      <c r="AN189" s="45" t="e">
        <f t="shared" ref="AN189" si="3031">ROUND($F191*3500/($P184+AN188+25)*$E191/360,4)</f>
        <v>#DIV/0!</v>
      </c>
    </row>
    <row r="190" spans="1:45" ht="14.25" customHeight="1" x14ac:dyDescent="0.15">
      <c r="A190" s="50"/>
      <c r="B190" s="50"/>
      <c r="C190" s="15" t="s">
        <v>7</v>
      </c>
      <c r="D190" s="16">
        <f>SUM(D187:D189)</f>
        <v>0</v>
      </c>
      <c r="E190" s="13">
        <f>SUM(E187:E189)</f>
        <v>0</v>
      </c>
      <c r="F190" s="17">
        <f>IF(E190=0,0,ROUND(F187*E187/E190+F188*E188/E190+F189*E189/E190,2))</f>
        <v>0</v>
      </c>
      <c r="G190" s="34" t="s">
        <v>40</v>
      </c>
      <c r="H190" s="35" t="str">
        <f>IF(H183=AS$2,ROUND((H187-H188)/(2*H189),4),"")</f>
        <v/>
      </c>
      <c r="I190" s="62" t="s">
        <v>26</v>
      </c>
      <c r="J190" s="59" t="e">
        <f>ROUND((J188^(2/3)*$H185^0.5)/$H186,4)</f>
        <v>#DIV/0!</v>
      </c>
      <c r="K190" s="53"/>
      <c r="L190" s="62" t="s">
        <v>36</v>
      </c>
      <c r="M190" s="64" t="e">
        <f>ROUND((M188^(2/3)*$H185^0.5)/$H186,5)</f>
        <v>#DIV/0!</v>
      </c>
      <c r="N190" s="58"/>
      <c r="O190" s="62" t="s">
        <v>30</v>
      </c>
      <c r="P190" s="59" t="e">
        <f>ROUND(3500/(P188+25),4)</f>
        <v>#DIV/0!</v>
      </c>
      <c r="Q190" s="53"/>
      <c r="R190" s="56"/>
      <c r="T190" s="42" t="s">
        <v>49</v>
      </c>
      <c r="U190" s="43" t="e">
        <f>IF($H183=$AS$2,$H185^0.5/$H186*(U182*($H188+$H190*U182))^(5/3)-U189*($H188+2*(U182^2+$H190^2*U182^2)^0.5)^(2/3),$H185^0.5/$H186*($H191^2/8*(2*ACOS(1-U182/($H191/2))-SIN(2*ACOS(1-U182/($H191/2)))))^(5/3)-U189*($H191/2*2*ACOS(1-U182/($H191/2)))^(2/3))</f>
        <v>#DIV/0!</v>
      </c>
      <c r="V190" s="43" t="e">
        <f t="shared" ref="V190" si="3032">IF($H183=$AS$2,$H185^0.5/$H186*(V182*($H188+$H190*V182))^(5/3)-V189*($H188+2*(V182^2+$H190^2*V182^2)^0.5)^(2/3),$H185^0.5/$H186*($H191^2/8*(2*ACOS(1-V182/($H191/2))-SIN(2*ACOS(1-V182/($H191/2)))))^(5/3)-V189*($H191/2*2*ACOS(1-V182/($H191/2)))^(2/3))</f>
        <v>#DIV/0!</v>
      </c>
      <c r="W190" s="43" t="e">
        <f t="shared" ref="W190" si="3033">IF($H183=$AS$2,$H185^0.5/$H186*(W182*($H188+$H190*W182))^(5/3)-W189*($H188+2*(W182^2+$H190^2*W182^2)^0.5)^(2/3),$H185^0.5/$H186*($H191^2/8*(2*ACOS(1-W182/($H191/2))-SIN(2*ACOS(1-W182/($H191/2)))))^(5/3)-W189*($H191/2*2*ACOS(1-W182/($H191/2)))^(2/3))</f>
        <v>#DIV/0!</v>
      </c>
      <c r="X190" s="43" t="e">
        <f t="shared" ref="X190" si="3034">IF($H183=$AS$2,$H185^0.5/$H186*(X182*($H188+$H190*X182))^(5/3)-X189*($H188+2*(X182^2+$H190^2*X182^2)^0.5)^(2/3),$H185^0.5/$H186*($H191^2/8*(2*ACOS(1-X182/($H191/2))-SIN(2*ACOS(1-X182/($H191/2)))))^(5/3)-X189*($H191/2*2*ACOS(1-X182/($H191/2)))^(2/3))</f>
        <v>#DIV/0!</v>
      </c>
      <c r="Y190" s="43" t="e">
        <f t="shared" ref="Y190" si="3035">IF($H183=$AS$2,$H185^0.5/$H186*(Y182*($H188+$H190*Y182))^(5/3)-Y189*($H188+2*(Y182^2+$H190^2*Y182^2)^0.5)^(2/3),$H185^0.5/$H186*($H191^2/8*(2*ACOS(1-Y182/($H191/2))-SIN(2*ACOS(1-Y182/($H191/2)))))^(5/3)-Y189*($H191/2*2*ACOS(1-Y182/($H191/2)))^(2/3))</f>
        <v>#DIV/0!</v>
      </c>
      <c r="Z190" s="43" t="e">
        <f t="shared" ref="Z190" si="3036">IF($H183=$AS$2,$H185^0.5/$H186*(Z182*($H188+$H190*Z182))^(5/3)-Z189*($H188+2*(Z182^2+$H190^2*Z182^2)^0.5)^(2/3),$H185^0.5/$H186*($H191^2/8*(2*ACOS(1-Z182/($H191/2))-SIN(2*ACOS(1-Z182/($H191/2)))))^(5/3)-Z189*($H191/2*2*ACOS(1-Z182/($H191/2)))^(2/3))</f>
        <v>#DIV/0!</v>
      </c>
      <c r="AA190" s="43" t="e">
        <f t="shared" ref="AA190" si="3037">IF($H183=$AS$2,$H185^0.5/$H186*(AA182*($H188+$H190*AA182))^(5/3)-AA189*($H188+2*(AA182^2+$H190^2*AA182^2)^0.5)^(2/3),$H185^0.5/$H186*($H191^2/8*(2*ACOS(1-AA182/($H191/2))-SIN(2*ACOS(1-AA182/($H191/2)))))^(5/3)-AA189*($H191/2*2*ACOS(1-AA182/($H191/2)))^(2/3))</f>
        <v>#DIV/0!</v>
      </c>
      <c r="AB190" s="43" t="e">
        <f t="shared" ref="AB190" si="3038">IF($H183=$AS$2,$H185^0.5/$H186*(AB182*($H188+$H190*AB182))^(5/3)-AB189*($H188+2*(AB182^2+$H190^2*AB182^2)^0.5)^(2/3),$H185^0.5/$H186*($H191^2/8*(2*ACOS(1-AB182/($H191/2))-SIN(2*ACOS(1-AB182/($H191/2)))))^(5/3)-AB189*($H191/2*2*ACOS(1-AB182/($H191/2)))^(2/3))</f>
        <v>#DIV/0!</v>
      </c>
      <c r="AC190" s="43" t="e">
        <f t="shared" ref="AC190" si="3039">IF($H183=$AS$2,$H185^0.5/$H186*(AC182*($H188+$H190*AC182))^(5/3)-AC189*($H188+2*(AC182^2+$H190^2*AC182^2)^0.5)^(2/3),$H185^0.5/$H186*($H191^2/8*(2*ACOS(1-AC182/($H191/2))-SIN(2*ACOS(1-AC182/($H191/2)))))^(5/3)-AC189*($H191/2*2*ACOS(1-AC182/($H191/2)))^(2/3))</f>
        <v>#DIV/0!</v>
      </c>
      <c r="AD190" s="43" t="e">
        <f t="shared" ref="AD190" si="3040">IF($H183=$AS$2,$H185^0.5/$H186*(AD182*($H188+$H190*AD182))^(5/3)-AD189*($H188+2*(AD182^2+$H190^2*AD182^2)^0.5)^(2/3),$H185^0.5/$H186*($H191^2/8*(2*ACOS(1-AD182/($H191/2))-SIN(2*ACOS(1-AD182/($H191/2)))))^(5/3)-AD189*($H191/2*2*ACOS(1-AD182/($H191/2)))^(2/3))</f>
        <v>#DIV/0!</v>
      </c>
      <c r="AE190" s="43" t="e">
        <f t="shared" ref="AE190" si="3041">IF($H183=$AS$2,$H185^0.5/$H186*(AE182*($H188+$H190*AE182))^(5/3)-AE189*($H188+2*(AE182^2+$H190^2*AE182^2)^0.5)^(2/3),$H185^0.5/$H186*($H191^2/8*(2*ACOS(1-AE182/($H191/2))-SIN(2*ACOS(1-AE182/($H191/2)))))^(5/3)-AE189*($H191/2*2*ACOS(1-AE182/($H191/2)))^(2/3))</f>
        <v>#DIV/0!</v>
      </c>
      <c r="AF190" s="43" t="e">
        <f t="shared" ref="AF190" si="3042">IF($H183=$AS$2,$H185^0.5/$H186*(AF182*($H188+$H190*AF182))^(5/3)-AF189*($H188+2*(AF182^2+$H190^2*AF182^2)^0.5)^(2/3),$H185^0.5/$H186*($H191^2/8*(2*ACOS(1-AF182/($H191/2))-SIN(2*ACOS(1-AF182/($H191/2)))))^(5/3)-AF189*($H191/2*2*ACOS(1-AF182/($H191/2)))^(2/3))</f>
        <v>#DIV/0!</v>
      </c>
      <c r="AG190" s="43" t="e">
        <f t="shared" ref="AG190" si="3043">IF($H183=$AS$2,$H185^0.5/$H186*(AG182*($H188+$H190*AG182))^(5/3)-AG189*($H188+2*(AG182^2+$H190^2*AG182^2)^0.5)^(2/3),$H185^0.5/$H186*($H191^2/8*(2*ACOS(1-AG182/($H191/2))-SIN(2*ACOS(1-AG182/($H191/2)))))^(5/3)-AG189*($H191/2*2*ACOS(1-AG182/($H191/2)))^(2/3))</f>
        <v>#DIV/0!</v>
      </c>
      <c r="AH190" s="43" t="e">
        <f t="shared" ref="AH190" si="3044">IF($H183=$AS$2,$H185^0.5/$H186*(AH182*($H188+$H190*AH182))^(5/3)-AH189*($H188+2*(AH182^2+$H190^2*AH182^2)^0.5)^(2/3),$H185^0.5/$H186*($H191^2/8*(2*ACOS(1-AH182/($H191/2))-SIN(2*ACOS(1-AH182/($H191/2)))))^(5/3)-AH189*($H191/2*2*ACOS(1-AH182/($H191/2)))^(2/3))</f>
        <v>#DIV/0!</v>
      </c>
      <c r="AI190" s="43" t="e">
        <f t="shared" ref="AI190" si="3045">IF($H183=$AS$2,$H185^0.5/$H186*(AI182*($H188+$H190*AI182))^(5/3)-AI189*($H188+2*(AI182^2+$H190^2*AI182^2)^0.5)^(2/3),$H185^0.5/$H186*($H191^2/8*(2*ACOS(1-AI182/($H191/2))-SIN(2*ACOS(1-AI182/($H191/2)))))^(5/3)-AI189*($H191/2*2*ACOS(1-AI182/($H191/2)))^(2/3))</f>
        <v>#DIV/0!</v>
      </c>
      <c r="AJ190" s="43" t="e">
        <f t="shared" ref="AJ190" si="3046">IF($H183=$AS$2,$H185^0.5/$H186*(AJ182*($H188+$H190*AJ182))^(5/3)-AJ189*($H188+2*(AJ182^2+$H190^2*AJ182^2)^0.5)^(2/3),$H185^0.5/$H186*($H191^2/8*(2*ACOS(1-AJ182/($H191/2))-SIN(2*ACOS(1-AJ182/($H191/2)))))^(5/3)-AJ189*($H191/2*2*ACOS(1-AJ182/($H191/2)))^(2/3))</f>
        <v>#DIV/0!</v>
      </c>
      <c r="AK190" s="43" t="e">
        <f t="shared" ref="AK190" si="3047">IF($H183=$AS$2,$H185^0.5/$H186*(AK182*($H188+$H190*AK182))^(5/3)-AK189*($H188+2*(AK182^2+$H190^2*AK182^2)^0.5)^(2/3),$H185^0.5/$H186*($H191^2/8*(2*ACOS(1-AK182/($H191/2))-SIN(2*ACOS(1-AK182/($H191/2)))))^(5/3)-AK189*($H191/2*2*ACOS(1-AK182/($H191/2)))^(2/3))</f>
        <v>#DIV/0!</v>
      </c>
      <c r="AL190" s="43" t="e">
        <f t="shared" ref="AL190" si="3048">IF($H183=$AS$2,$H185^0.5/$H186*(AL182*($H188+$H190*AL182))^(5/3)-AL189*($H188+2*(AL182^2+$H190^2*AL182^2)^0.5)^(2/3),$H185^0.5/$H186*($H191^2/8*(2*ACOS(1-AL182/($H191/2))-SIN(2*ACOS(1-AL182/($H191/2)))))^(5/3)-AL189*($H191/2*2*ACOS(1-AL182/($H191/2)))^(2/3))</f>
        <v>#DIV/0!</v>
      </c>
      <c r="AM190" s="43" t="e">
        <f t="shared" ref="AM190" si="3049">IF($H183=$AS$2,$H185^0.5/$H186*(AM182*($H188+$H190*AM182))^(5/3)-AM189*($H188+2*(AM182^2+$H190^2*AM182^2)^0.5)^(2/3),$H185^0.5/$H186*($H191^2/8*(2*ACOS(1-AM182/($H191/2))-SIN(2*ACOS(1-AM182/($H191/2)))))^(5/3)-AM189*($H191/2*2*ACOS(1-AM182/($H191/2)))^(2/3))</f>
        <v>#DIV/0!</v>
      </c>
      <c r="AN190" s="43" t="e">
        <f t="shared" ref="AN190" si="3050">IF($H183=$AS$2,$H185^0.5/$H186*(AN182*($H188+$H190*AN182))^(5/3)-AN189*($H188+2*(AN182^2+$H190^2*AN182^2)^0.5)^(2/3),$H185^0.5/$H186*($H191^2/8*(2*ACOS(1-AN182/($H191/2))-SIN(2*ACOS(1-AN182/($H191/2)))))^(5/3)-AN189*($H191/2*2*ACOS(1-AN182/($H191/2)))^(2/3))</f>
        <v>#DIV/0!</v>
      </c>
    </row>
    <row r="191" spans="1:45" ht="14.25" customHeight="1" x14ac:dyDescent="0.15">
      <c r="A191" s="51"/>
      <c r="B191" s="51"/>
      <c r="C191" s="15" t="s">
        <v>8</v>
      </c>
      <c r="D191" s="16">
        <f>SUM(D190,D186)</f>
        <v>0</v>
      </c>
      <c r="E191" s="13">
        <f>SUM(E190,E186)</f>
        <v>0</v>
      </c>
      <c r="F191" s="17">
        <f>IF(E191=0,0,ROUND(F186*E186/E191+F190*E190/E191,2))</f>
        <v>0</v>
      </c>
      <c r="G191" s="28" t="s">
        <v>22</v>
      </c>
      <c r="H191" s="33"/>
      <c r="I191" s="67"/>
      <c r="J191" s="60"/>
      <c r="K191" s="54"/>
      <c r="L191" s="67"/>
      <c r="M191" s="74"/>
      <c r="N191" s="58"/>
      <c r="O191" s="67"/>
      <c r="P191" s="60"/>
      <c r="Q191" s="54"/>
      <c r="R191" s="57"/>
      <c r="T191" s="46" t="s">
        <v>50</v>
      </c>
      <c r="U191" s="47" t="e">
        <f>IF($H183=$AS$2,5/3*$H185^0.5/$H186*(U182*($H188+$H190*U182))^(2/3)*($H188+2*$H190*U182)-2/3*U189*($H188+2*(U182^2+$H190^2*U182^2)^0.5)^(-1/3)*(U182^2+$H190^2*U182^2)^(-1/2)*2*U182*(1+$H190^2),5/3*$H185^0.5/$H186*($H191^2/8*(2*ACOS(1-U182/($H191/2))-SIN(2*ACOS(1-U182/($H191/2)))))^(2/3)*($H191^2/8*(1-COS(2*ACOS(1-U182/($H191/2)))))-2/3*U189*($H191/2*2*ACOS(1-U182/($H191/2)))^(-1/3)*$H191/2)</f>
        <v>#DIV/0!</v>
      </c>
      <c r="V191" s="47" t="e">
        <f t="shared" ref="V191" si="3051">IF($H183=$AS$2,5/3*$H185^0.5/$H186*(V182*($H188+$H190*V182))^(2/3)*($H188+2*$H190*V182)-2/3*V189*($H188+2*(V182^2+$H190^2*V182^2)^0.5)^(-1/3)*(V182^2+$H190^2*V182^2)^(-1/2)*2*V182*(1+$H190^2),5/3*$H185^0.5/$H186*($H191^2/8*(2*ACOS(1-V182/($H191/2))-SIN(2*ACOS(1-V182/($H191/2)))))^(2/3)*($H191^2/8*(1-COS(2*ACOS(1-V182/($H191/2)))))-2/3*V189*($H191/2*2*ACOS(1-V182/($H191/2)))^(-1/3)*$H191/2)</f>
        <v>#DIV/0!</v>
      </c>
      <c r="W191" s="47" t="e">
        <f t="shared" ref="W191" si="3052">IF($H183=$AS$2,5/3*$H185^0.5/$H186*(W182*($H188+$H190*W182))^(2/3)*($H188+2*$H190*W182)-2/3*W189*($H188+2*(W182^2+$H190^2*W182^2)^0.5)^(-1/3)*(W182^2+$H190^2*W182^2)^(-1/2)*2*W182*(1+$H190^2),5/3*$H185^0.5/$H186*($H191^2/8*(2*ACOS(1-W182/($H191/2))-SIN(2*ACOS(1-W182/($H191/2)))))^(2/3)*($H191^2/8*(1-COS(2*ACOS(1-W182/($H191/2)))))-2/3*W189*($H191/2*2*ACOS(1-W182/($H191/2)))^(-1/3)*$H191/2)</f>
        <v>#DIV/0!</v>
      </c>
      <c r="X191" s="47" t="e">
        <f t="shared" ref="X191" si="3053">IF($H183=$AS$2,5/3*$H185^0.5/$H186*(X182*($H188+$H190*X182))^(2/3)*($H188+2*$H190*X182)-2/3*X189*($H188+2*(X182^2+$H190^2*X182^2)^0.5)^(-1/3)*(X182^2+$H190^2*X182^2)^(-1/2)*2*X182*(1+$H190^2),5/3*$H185^0.5/$H186*($H191^2/8*(2*ACOS(1-X182/($H191/2))-SIN(2*ACOS(1-X182/($H191/2)))))^(2/3)*($H191^2/8*(1-COS(2*ACOS(1-X182/($H191/2)))))-2/3*X189*($H191/2*2*ACOS(1-X182/($H191/2)))^(-1/3)*$H191/2)</f>
        <v>#DIV/0!</v>
      </c>
      <c r="Y191" s="47" t="e">
        <f t="shared" ref="Y191" si="3054">IF($H183=$AS$2,5/3*$H185^0.5/$H186*(Y182*($H188+$H190*Y182))^(2/3)*($H188+2*$H190*Y182)-2/3*Y189*($H188+2*(Y182^2+$H190^2*Y182^2)^0.5)^(-1/3)*(Y182^2+$H190^2*Y182^2)^(-1/2)*2*Y182*(1+$H190^2),5/3*$H185^0.5/$H186*($H191^2/8*(2*ACOS(1-Y182/($H191/2))-SIN(2*ACOS(1-Y182/($H191/2)))))^(2/3)*($H191^2/8*(1-COS(2*ACOS(1-Y182/($H191/2)))))-2/3*Y189*($H191/2*2*ACOS(1-Y182/($H191/2)))^(-1/3)*$H191/2)</f>
        <v>#DIV/0!</v>
      </c>
      <c r="Z191" s="47" t="e">
        <f t="shared" ref="Z191" si="3055">IF($H183=$AS$2,5/3*$H185^0.5/$H186*(Z182*($H188+$H190*Z182))^(2/3)*($H188+2*$H190*Z182)-2/3*Z189*($H188+2*(Z182^2+$H190^2*Z182^2)^0.5)^(-1/3)*(Z182^2+$H190^2*Z182^2)^(-1/2)*2*Z182*(1+$H190^2),5/3*$H185^0.5/$H186*($H191^2/8*(2*ACOS(1-Z182/($H191/2))-SIN(2*ACOS(1-Z182/($H191/2)))))^(2/3)*($H191^2/8*(1-COS(2*ACOS(1-Z182/($H191/2)))))-2/3*Z189*($H191/2*2*ACOS(1-Z182/($H191/2)))^(-1/3)*$H191/2)</f>
        <v>#DIV/0!</v>
      </c>
      <c r="AA191" s="47" t="e">
        <f t="shared" ref="AA191" si="3056">IF($H183=$AS$2,5/3*$H185^0.5/$H186*(AA182*($H188+$H190*AA182))^(2/3)*($H188+2*$H190*AA182)-2/3*AA189*($H188+2*(AA182^2+$H190^2*AA182^2)^0.5)^(-1/3)*(AA182^2+$H190^2*AA182^2)^(-1/2)*2*AA182*(1+$H190^2),5/3*$H185^0.5/$H186*($H191^2/8*(2*ACOS(1-AA182/($H191/2))-SIN(2*ACOS(1-AA182/($H191/2)))))^(2/3)*($H191^2/8*(1-COS(2*ACOS(1-AA182/($H191/2)))))-2/3*AA189*($H191/2*2*ACOS(1-AA182/($H191/2)))^(-1/3)*$H191/2)</f>
        <v>#DIV/0!</v>
      </c>
      <c r="AB191" s="47" t="e">
        <f t="shared" ref="AB191" si="3057">IF($H183=$AS$2,5/3*$H185^0.5/$H186*(AB182*($H188+$H190*AB182))^(2/3)*($H188+2*$H190*AB182)-2/3*AB189*($H188+2*(AB182^2+$H190^2*AB182^2)^0.5)^(-1/3)*(AB182^2+$H190^2*AB182^2)^(-1/2)*2*AB182*(1+$H190^2),5/3*$H185^0.5/$H186*($H191^2/8*(2*ACOS(1-AB182/($H191/2))-SIN(2*ACOS(1-AB182/($H191/2)))))^(2/3)*($H191^2/8*(1-COS(2*ACOS(1-AB182/($H191/2)))))-2/3*AB189*($H191/2*2*ACOS(1-AB182/($H191/2)))^(-1/3)*$H191/2)</f>
        <v>#DIV/0!</v>
      </c>
      <c r="AC191" s="47" t="e">
        <f t="shared" ref="AC191" si="3058">IF($H183=$AS$2,5/3*$H185^0.5/$H186*(AC182*($H188+$H190*AC182))^(2/3)*($H188+2*$H190*AC182)-2/3*AC189*($H188+2*(AC182^2+$H190^2*AC182^2)^0.5)^(-1/3)*(AC182^2+$H190^2*AC182^2)^(-1/2)*2*AC182*(1+$H190^2),5/3*$H185^0.5/$H186*($H191^2/8*(2*ACOS(1-AC182/($H191/2))-SIN(2*ACOS(1-AC182/($H191/2)))))^(2/3)*($H191^2/8*(1-COS(2*ACOS(1-AC182/($H191/2)))))-2/3*AC189*($H191/2*2*ACOS(1-AC182/($H191/2)))^(-1/3)*$H191/2)</f>
        <v>#DIV/0!</v>
      </c>
      <c r="AD191" s="47" t="e">
        <f t="shared" ref="AD191" si="3059">IF($H183=$AS$2,5/3*$H185^0.5/$H186*(AD182*($H188+$H190*AD182))^(2/3)*($H188+2*$H190*AD182)-2/3*AD189*($H188+2*(AD182^2+$H190^2*AD182^2)^0.5)^(-1/3)*(AD182^2+$H190^2*AD182^2)^(-1/2)*2*AD182*(1+$H190^2),5/3*$H185^0.5/$H186*($H191^2/8*(2*ACOS(1-AD182/($H191/2))-SIN(2*ACOS(1-AD182/($H191/2)))))^(2/3)*($H191^2/8*(1-COS(2*ACOS(1-AD182/($H191/2)))))-2/3*AD189*($H191/2*2*ACOS(1-AD182/($H191/2)))^(-1/3)*$H191/2)</f>
        <v>#DIV/0!</v>
      </c>
      <c r="AE191" s="47" t="e">
        <f t="shared" ref="AE191" si="3060">IF($H183=$AS$2,5/3*$H185^0.5/$H186*(AE182*($H188+$H190*AE182))^(2/3)*($H188+2*$H190*AE182)-2/3*AE189*($H188+2*(AE182^2+$H190^2*AE182^2)^0.5)^(-1/3)*(AE182^2+$H190^2*AE182^2)^(-1/2)*2*AE182*(1+$H190^2),5/3*$H185^0.5/$H186*($H191^2/8*(2*ACOS(1-AE182/($H191/2))-SIN(2*ACOS(1-AE182/($H191/2)))))^(2/3)*($H191^2/8*(1-COS(2*ACOS(1-AE182/($H191/2)))))-2/3*AE189*($H191/2*2*ACOS(1-AE182/($H191/2)))^(-1/3)*$H191/2)</f>
        <v>#DIV/0!</v>
      </c>
      <c r="AF191" s="47" t="e">
        <f t="shared" ref="AF191" si="3061">IF($H183=$AS$2,5/3*$H185^0.5/$H186*(AF182*($H188+$H190*AF182))^(2/3)*($H188+2*$H190*AF182)-2/3*AF189*($H188+2*(AF182^2+$H190^2*AF182^2)^0.5)^(-1/3)*(AF182^2+$H190^2*AF182^2)^(-1/2)*2*AF182*(1+$H190^2),5/3*$H185^0.5/$H186*($H191^2/8*(2*ACOS(1-AF182/($H191/2))-SIN(2*ACOS(1-AF182/($H191/2)))))^(2/3)*($H191^2/8*(1-COS(2*ACOS(1-AF182/($H191/2)))))-2/3*AF189*($H191/2*2*ACOS(1-AF182/($H191/2)))^(-1/3)*$H191/2)</f>
        <v>#DIV/0!</v>
      </c>
      <c r="AG191" s="47" t="e">
        <f t="shared" ref="AG191" si="3062">IF($H183=$AS$2,5/3*$H185^0.5/$H186*(AG182*($H188+$H190*AG182))^(2/3)*($H188+2*$H190*AG182)-2/3*AG189*($H188+2*(AG182^2+$H190^2*AG182^2)^0.5)^(-1/3)*(AG182^2+$H190^2*AG182^2)^(-1/2)*2*AG182*(1+$H190^2),5/3*$H185^0.5/$H186*($H191^2/8*(2*ACOS(1-AG182/($H191/2))-SIN(2*ACOS(1-AG182/($H191/2)))))^(2/3)*($H191^2/8*(1-COS(2*ACOS(1-AG182/($H191/2)))))-2/3*AG189*($H191/2*2*ACOS(1-AG182/($H191/2)))^(-1/3)*$H191/2)</f>
        <v>#DIV/0!</v>
      </c>
      <c r="AH191" s="47" t="e">
        <f t="shared" ref="AH191" si="3063">IF($H183=$AS$2,5/3*$H185^0.5/$H186*(AH182*($H188+$H190*AH182))^(2/3)*($H188+2*$H190*AH182)-2/3*AH189*($H188+2*(AH182^2+$H190^2*AH182^2)^0.5)^(-1/3)*(AH182^2+$H190^2*AH182^2)^(-1/2)*2*AH182*(1+$H190^2),5/3*$H185^0.5/$H186*($H191^2/8*(2*ACOS(1-AH182/($H191/2))-SIN(2*ACOS(1-AH182/($H191/2)))))^(2/3)*($H191^2/8*(1-COS(2*ACOS(1-AH182/($H191/2)))))-2/3*AH189*($H191/2*2*ACOS(1-AH182/($H191/2)))^(-1/3)*$H191/2)</f>
        <v>#DIV/0!</v>
      </c>
      <c r="AI191" s="47" t="e">
        <f t="shared" ref="AI191" si="3064">IF($H183=$AS$2,5/3*$H185^0.5/$H186*(AI182*($H188+$H190*AI182))^(2/3)*($H188+2*$H190*AI182)-2/3*AI189*($H188+2*(AI182^2+$H190^2*AI182^2)^0.5)^(-1/3)*(AI182^2+$H190^2*AI182^2)^(-1/2)*2*AI182*(1+$H190^2),5/3*$H185^0.5/$H186*($H191^2/8*(2*ACOS(1-AI182/($H191/2))-SIN(2*ACOS(1-AI182/($H191/2)))))^(2/3)*($H191^2/8*(1-COS(2*ACOS(1-AI182/($H191/2)))))-2/3*AI189*($H191/2*2*ACOS(1-AI182/($H191/2)))^(-1/3)*$H191/2)</f>
        <v>#DIV/0!</v>
      </c>
      <c r="AJ191" s="47" t="e">
        <f t="shared" ref="AJ191" si="3065">IF($H183=$AS$2,5/3*$H185^0.5/$H186*(AJ182*($H188+$H190*AJ182))^(2/3)*($H188+2*$H190*AJ182)-2/3*AJ189*($H188+2*(AJ182^2+$H190^2*AJ182^2)^0.5)^(-1/3)*(AJ182^2+$H190^2*AJ182^2)^(-1/2)*2*AJ182*(1+$H190^2),5/3*$H185^0.5/$H186*($H191^2/8*(2*ACOS(1-AJ182/($H191/2))-SIN(2*ACOS(1-AJ182/($H191/2)))))^(2/3)*($H191^2/8*(1-COS(2*ACOS(1-AJ182/($H191/2)))))-2/3*AJ189*($H191/2*2*ACOS(1-AJ182/($H191/2)))^(-1/3)*$H191/2)</f>
        <v>#DIV/0!</v>
      </c>
      <c r="AK191" s="47" t="e">
        <f t="shared" ref="AK191" si="3066">IF($H183=$AS$2,5/3*$H185^0.5/$H186*(AK182*($H188+$H190*AK182))^(2/3)*($H188+2*$H190*AK182)-2/3*AK189*($H188+2*(AK182^2+$H190^2*AK182^2)^0.5)^(-1/3)*(AK182^2+$H190^2*AK182^2)^(-1/2)*2*AK182*(1+$H190^2),5/3*$H185^0.5/$H186*($H191^2/8*(2*ACOS(1-AK182/($H191/2))-SIN(2*ACOS(1-AK182/($H191/2)))))^(2/3)*($H191^2/8*(1-COS(2*ACOS(1-AK182/($H191/2)))))-2/3*AK189*($H191/2*2*ACOS(1-AK182/($H191/2)))^(-1/3)*$H191/2)</f>
        <v>#DIV/0!</v>
      </c>
      <c r="AL191" s="47" t="e">
        <f t="shared" ref="AL191" si="3067">IF($H183=$AS$2,5/3*$H185^0.5/$H186*(AL182*($H188+$H190*AL182))^(2/3)*($H188+2*$H190*AL182)-2/3*AL189*($H188+2*(AL182^2+$H190^2*AL182^2)^0.5)^(-1/3)*(AL182^2+$H190^2*AL182^2)^(-1/2)*2*AL182*(1+$H190^2),5/3*$H185^0.5/$H186*($H191^2/8*(2*ACOS(1-AL182/($H191/2))-SIN(2*ACOS(1-AL182/($H191/2)))))^(2/3)*($H191^2/8*(1-COS(2*ACOS(1-AL182/($H191/2)))))-2/3*AL189*($H191/2*2*ACOS(1-AL182/($H191/2)))^(-1/3)*$H191/2)</f>
        <v>#DIV/0!</v>
      </c>
      <c r="AM191" s="47" t="e">
        <f t="shared" ref="AM191" si="3068">IF($H183=$AS$2,5/3*$H185^0.5/$H186*(AM182*($H188+$H190*AM182))^(2/3)*($H188+2*$H190*AM182)-2/3*AM189*($H188+2*(AM182^2+$H190^2*AM182^2)^0.5)^(-1/3)*(AM182^2+$H190^2*AM182^2)^(-1/2)*2*AM182*(1+$H190^2),5/3*$H185^0.5/$H186*($H191^2/8*(2*ACOS(1-AM182/($H191/2))-SIN(2*ACOS(1-AM182/($H191/2)))))^(2/3)*($H191^2/8*(1-COS(2*ACOS(1-AM182/($H191/2)))))-2/3*AM189*($H191/2*2*ACOS(1-AM182/($H191/2)))^(-1/3)*$H191/2)</f>
        <v>#DIV/0!</v>
      </c>
      <c r="AN191" s="47" t="e">
        <f t="shared" ref="AN191" si="3069">IF($H183=$AS$2,5/3*$H185^0.5/$H186*(AN182*($H188+$H190*AN182))^(2/3)*($H188+2*$H190*AN182)-2/3*AN189*($H188+2*(AN182^2+$H190^2*AN182^2)^0.5)^(-1/3)*(AN182^2+$H190^2*AN182^2)^(-1/2)*2*AN182*(1+$H190^2),5/3*$H185^0.5/$H186*($H191^2/8*(2*ACOS(1-AN182/($H191/2))-SIN(2*ACOS(1-AN182/($H191/2)))))^(2/3)*($H191^2/8*(1-COS(2*ACOS(1-AN182/($H191/2)))))-2/3*AN189*($H191/2*2*ACOS(1-AN182/($H191/2)))^(-1/3)*$H191/2)</f>
        <v>#DIV/0!</v>
      </c>
    </row>
    <row r="192" spans="1:45" ht="14.25" customHeight="1" x14ac:dyDescent="0.15">
      <c r="A192" s="49"/>
      <c r="B192" s="49"/>
      <c r="C192" s="5"/>
      <c r="D192" s="7"/>
      <c r="E192" s="11">
        <f>ROUND(D192/10000,3)</f>
        <v>0</v>
      </c>
      <c r="F192" s="3"/>
      <c r="G192" s="25" t="s">
        <v>1</v>
      </c>
      <c r="H192" s="29"/>
      <c r="I192" s="61" t="s">
        <v>23</v>
      </c>
      <c r="J192" s="73">
        <f>IF($H193=AS$2,ROUND(H199*0.8,4),ROUND(H201*0.8,4))</f>
        <v>0</v>
      </c>
      <c r="K192" s="52" t="e">
        <f>ROUND(J196*J200,4)</f>
        <v>#DIV/0!</v>
      </c>
      <c r="L192" s="61" t="s">
        <v>31</v>
      </c>
      <c r="M192" s="63" t="e">
        <f>IF(U197=U199,U192,IF(V197=V199,V192,IF(W197=W199,W192,IF(X197=X199,X192,IF(Y197=Y199,Y192,IF(Z197=Z199,Z192,IF(AA197=AA199,AA192,IF(AB197=AB199,AB192,IF(AC197=AC199,AC192,IF(AD197=AD199,AD192,IF(AE197=AE199,AE192,IF(AF197=AF199,AF192,IF(AG197=AG199,AG192,IF(AH197=AH199,AH192,IF(AI197=AI199,AI192,IF(AJ197=AJ199,AJ192,IF(AK197=AK199,AK192,IF(AL197=AL199,AL192,IF(AM197=AM199,AM192,IF(AN197=AN199,AN192,AN192))))))))))))))))))))</f>
        <v>#DIV/0!</v>
      </c>
      <c r="N192" s="58" t="e">
        <f>ROUND(M196*M200,4)</f>
        <v>#DIV/0!</v>
      </c>
      <c r="O192" s="61" t="s">
        <v>99</v>
      </c>
      <c r="P192" s="63" t="e">
        <f>M200</f>
        <v>#DIV/0!</v>
      </c>
      <c r="Q192" s="52" t="e">
        <f>ROUND($F201*$P200*$E201/360,4)</f>
        <v>#DIV/0!</v>
      </c>
      <c r="R192" s="55" t="e">
        <f>IF(AND(K192&gt;Q192,N192=Q192),"ＯＫ","ＮＧ")</f>
        <v>#DIV/0!</v>
      </c>
      <c r="T192" s="40" t="s">
        <v>41</v>
      </c>
      <c r="U192" s="41">
        <f>J192</f>
        <v>0</v>
      </c>
      <c r="V192" s="41" t="e">
        <f>IF($H193=$AS$2,ROUND(U192-U200/U201,5),ROUND($H201/2-$H201/2*COS((2*ACOS(1-U192/($H201/2))-U200/U201)/2),5))</f>
        <v>#DIV/0!</v>
      </c>
      <c r="W192" s="41" t="e">
        <f t="shared" ref="W192" si="3070">IF($H193=$AS$2,ROUND(V192-V200/V201,5),ROUND($H201/2-$H201/2*COS((2*ACOS(1-V192/($H201/2))-V200/V201)/2),5))</f>
        <v>#DIV/0!</v>
      </c>
      <c r="X192" s="41" t="e">
        <f t="shared" ref="X192" si="3071">IF($H193=$AS$2,ROUND(W192-W200/W201,5),ROUND($H201/2-$H201/2*COS((2*ACOS(1-W192/($H201/2))-W200/W201)/2),5))</f>
        <v>#DIV/0!</v>
      </c>
      <c r="Y192" s="41" t="e">
        <f t="shared" ref="Y192" si="3072">IF($H193=$AS$2,ROUND(X192-X200/X201,5),ROUND($H201/2-$H201/2*COS((2*ACOS(1-X192/($H201/2))-X200/X201)/2),5))</f>
        <v>#DIV/0!</v>
      </c>
      <c r="Z192" s="41" t="e">
        <f t="shared" ref="Z192" si="3073">IF($H193=$AS$2,ROUND(Y192-Y200/Y201,5),ROUND($H201/2-$H201/2*COS((2*ACOS(1-Y192/($H201/2))-Y200/Y201)/2),5))</f>
        <v>#DIV/0!</v>
      </c>
      <c r="AA192" s="41" t="e">
        <f t="shared" ref="AA192" si="3074">IF($H193=$AS$2,ROUND(Z192-Z200/Z201,5),ROUND($H201/2-$H201/2*COS((2*ACOS(1-Z192/($H201/2))-Z200/Z201)/2),5))</f>
        <v>#DIV/0!</v>
      </c>
      <c r="AB192" s="41" t="e">
        <f t="shared" ref="AB192" si="3075">IF($H193=$AS$2,ROUND(AA192-AA200/AA201,5),ROUND($H201/2-$H201/2*COS((2*ACOS(1-AA192/($H201/2))-AA200/AA201)/2),5))</f>
        <v>#DIV/0!</v>
      </c>
      <c r="AC192" s="41" t="e">
        <f t="shared" ref="AC192" si="3076">IF($H193=$AS$2,ROUND(AB192-AB200/AB201,5),ROUND($H201/2-$H201/2*COS((2*ACOS(1-AB192/($H201/2))-AB200/AB201)/2),5))</f>
        <v>#DIV/0!</v>
      </c>
      <c r="AD192" s="41" t="e">
        <f t="shared" ref="AD192" si="3077">IF($H193=$AS$2,ROUND(AC192-AC200/AC201,5),ROUND($H201/2-$H201/2*COS((2*ACOS(1-AC192/($H201/2))-AC200/AC201)/2),5))</f>
        <v>#DIV/0!</v>
      </c>
      <c r="AE192" s="41" t="e">
        <f t="shared" ref="AE192" si="3078">IF($H193=$AS$2,ROUND(AD192-AD200/AD201,5),ROUND($H201/2-$H201/2*COS((2*ACOS(1-AD192/($H201/2))-AD200/AD201)/2),5))</f>
        <v>#DIV/0!</v>
      </c>
      <c r="AF192" s="41" t="e">
        <f t="shared" ref="AF192" si="3079">IF($H193=$AS$2,ROUND(AE192-AE200/AE201,5),ROUND($H201/2-$H201/2*COS((2*ACOS(1-AE192/($H201/2))-AE200/AE201)/2),5))</f>
        <v>#DIV/0!</v>
      </c>
      <c r="AG192" s="41" t="e">
        <f t="shared" ref="AG192" si="3080">IF($H193=$AS$2,ROUND(AF192-AF200/AF201,5),ROUND($H201/2-$H201/2*COS((2*ACOS(1-AF192/($H201/2))-AF200/AF201)/2),5))</f>
        <v>#DIV/0!</v>
      </c>
      <c r="AH192" s="41" t="e">
        <f t="shared" ref="AH192" si="3081">IF($H193=$AS$2,ROUND(AG192-AG200/AG201,5),ROUND($H201/2-$H201/2*COS((2*ACOS(1-AG192/($H201/2))-AG200/AG201)/2),5))</f>
        <v>#DIV/0!</v>
      </c>
      <c r="AI192" s="41" t="e">
        <f t="shared" ref="AI192" si="3082">IF($H193=$AS$2,ROUND(AH192-AH200/AH201,5),ROUND($H201/2-$H201/2*COS((2*ACOS(1-AH192/($H201/2))-AH200/AH201)/2),5))</f>
        <v>#DIV/0!</v>
      </c>
      <c r="AJ192" s="41" t="e">
        <f t="shared" ref="AJ192" si="3083">IF($H193=$AS$2,ROUND(AI192-AI200/AI201,5),ROUND($H201/2-$H201/2*COS((2*ACOS(1-AI192/($H201/2))-AI200/AI201)/2),5))</f>
        <v>#DIV/0!</v>
      </c>
      <c r="AK192" s="41" t="e">
        <f t="shared" ref="AK192" si="3084">IF($H193=$AS$2,ROUND(AJ192-AJ200/AJ201,5),ROUND($H201/2-$H201/2*COS((2*ACOS(1-AJ192/($H201/2))-AJ200/AJ201)/2),5))</f>
        <v>#DIV/0!</v>
      </c>
      <c r="AL192" s="41" t="e">
        <f t="shared" ref="AL192" si="3085">IF($H193=$AS$2,ROUND(AK192-AK200/AK201,5),ROUND($H201/2-$H201/2*COS((2*ACOS(1-AK192/($H201/2))-AK200/AK201)/2),5))</f>
        <v>#DIV/0!</v>
      </c>
      <c r="AM192" s="41" t="e">
        <f t="shared" ref="AM192" si="3086">IF($H193=$AS$2,ROUND(AL192-AL200/AL201,5),ROUND($H201/2-$H201/2*COS((2*ACOS(1-AL192/($H201/2))-AL200/AL201)/2),5))</f>
        <v>#DIV/0!</v>
      </c>
      <c r="AN192" s="41" t="e">
        <f t="shared" ref="AN192" si="3087">IF($H193=$AS$2,ROUND(AM192-AM200/AM201,5),ROUND($H201/2-$H201/2*COS((2*ACOS(1-AM192/($H201/2))-AM200/AM201)/2),5))</f>
        <v>#DIV/0!</v>
      </c>
      <c r="AS192" t="s">
        <v>11</v>
      </c>
    </row>
    <row r="193" spans="1:45" ht="14.25" customHeight="1" x14ac:dyDescent="0.15">
      <c r="A193" s="50"/>
      <c r="B193" s="50"/>
      <c r="C193" s="6"/>
      <c r="D193" s="8"/>
      <c r="E193" s="12">
        <f>ROUND(D193/10000,3)</f>
        <v>0</v>
      </c>
      <c r="F193" s="4"/>
      <c r="G193" s="26" t="s">
        <v>17</v>
      </c>
      <c r="H193" s="30"/>
      <c r="I193" s="62"/>
      <c r="J193" s="59"/>
      <c r="K193" s="53"/>
      <c r="L193" s="62"/>
      <c r="M193" s="64"/>
      <c r="N193" s="58"/>
      <c r="O193" s="62"/>
      <c r="P193" s="64"/>
      <c r="Q193" s="53"/>
      <c r="R193" s="56"/>
      <c r="T193" s="42" t="s">
        <v>42</v>
      </c>
      <c r="U193" s="43" t="e">
        <f>IF($H193=$AS$2,ROUND($H198+2*(U192^2+$H200^2*U192^2)^0.5,5),ROUND($H201/2*2*ACOS(1-U192/($H201/2)),5))</f>
        <v>#DIV/0!</v>
      </c>
      <c r="V193" s="43" t="e">
        <f t="shared" ref="V193" si="3088">IF($H193=$AS$2,ROUND($H198+2*(V192^2+$H200^2*V192^2)^0.5,5),ROUND($H201/2*2*ACOS(1-V192/($H201/2)),5))</f>
        <v>#DIV/0!</v>
      </c>
      <c r="W193" s="43" t="e">
        <f t="shared" ref="W193" si="3089">IF($H193=$AS$2,ROUND($H198+2*(W192^2+$H200^2*W192^2)^0.5,5),ROUND($H201/2*2*ACOS(1-W192/($H201/2)),5))</f>
        <v>#DIV/0!</v>
      </c>
      <c r="X193" s="43" t="e">
        <f t="shared" ref="X193" si="3090">IF($H193=$AS$2,ROUND($H198+2*(X192^2+$H200^2*X192^2)^0.5,5),ROUND($H201/2*2*ACOS(1-X192/($H201/2)),5))</f>
        <v>#DIV/0!</v>
      </c>
      <c r="Y193" s="43" t="e">
        <f t="shared" ref="Y193" si="3091">IF($H193=$AS$2,ROUND($H198+2*(Y192^2+$H200^2*Y192^2)^0.5,5),ROUND($H201/2*2*ACOS(1-Y192/($H201/2)),5))</f>
        <v>#DIV/0!</v>
      </c>
      <c r="Z193" s="43" t="e">
        <f t="shared" ref="Z193" si="3092">IF($H193=$AS$2,ROUND($H198+2*(Z192^2+$H200^2*Z192^2)^0.5,5),ROUND($H201/2*2*ACOS(1-Z192/($H201/2)),5))</f>
        <v>#DIV/0!</v>
      </c>
      <c r="AA193" s="43" t="e">
        <f t="shared" ref="AA193" si="3093">IF($H193=$AS$2,ROUND($H198+2*(AA192^2+$H200^2*AA192^2)^0.5,5),ROUND($H201/2*2*ACOS(1-AA192/($H201/2)),5))</f>
        <v>#DIV/0!</v>
      </c>
      <c r="AB193" s="43" t="e">
        <f t="shared" ref="AB193" si="3094">IF($H193=$AS$2,ROUND($H198+2*(AB192^2+$H200^2*AB192^2)^0.5,5),ROUND($H201/2*2*ACOS(1-AB192/($H201/2)),5))</f>
        <v>#DIV/0!</v>
      </c>
      <c r="AC193" s="43" t="e">
        <f t="shared" ref="AC193" si="3095">IF($H193=$AS$2,ROUND($H198+2*(AC192^2+$H200^2*AC192^2)^0.5,5),ROUND($H201/2*2*ACOS(1-AC192/($H201/2)),5))</f>
        <v>#DIV/0!</v>
      </c>
      <c r="AD193" s="43" t="e">
        <f t="shared" ref="AD193" si="3096">IF($H193=$AS$2,ROUND($H198+2*(AD192^2+$H200^2*AD192^2)^0.5,5),ROUND($H201/2*2*ACOS(1-AD192/($H201/2)),5))</f>
        <v>#DIV/0!</v>
      </c>
      <c r="AE193" s="43" t="e">
        <f t="shared" ref="AE193" si="3097">IF($H193=$AS$2,ROUND($H198+2*(AE192^2+$H200^2*AE192^2)^0.5,5),ROUND($H201/2*2*ACOS(1-AE192/($H201/2)),5))</f>
        <v>#DIV/0!</v>
      </c>
      <c r="AF193" s="43" t="e">
        <f t="shared" ref="AF193" si="3098">IF($H193=$AS$2,ROUND($H198+2*(AF192^2+$H200^2*AF192^2)^0.5,5),ROUND($H201/2*2*ACOS(1-AF192/($H201/2)),5))</f>
        <v>#DIV/0!</v>
      </c>
      <c r="AG193" s="43" t="e">
        <f t="shared" ref="AG193" si="3099">IF($H193=$AS$2,ROUND($H198+2*(AG192^2+$H200^2*AG192^2)^0.5,5),ROUND($H201/2*2*ACOS(1-AG192/($H201/2)),5))</f>
        <v>#DIV/0!</v>
      </c>
      <c r="AH193" s="43" t="e">
        <f t="shared" ref="AH193" si="3100">IF($H193=$AS$2,ROUND($H198+2*(AH192^2+$H200^2*AH192^2)^0.5,5),ROUND($H201/2*2*ACOS(1-AH192/($H201/2)),5))</f>
        <v>#DIV/0!</v>
      </c>
      <c r="AI193" s="43" t="e">
        <f t="shared" ref="AI193" si="3101">IF($H193=$AS$2,ROUND($H198+2*(AI192^2+$H200^2*AI192^2)^0.5,5),ROUND($H201/2*2*ACOS(1-AI192/($H201/2)),5))</f>
        <v>#DIV/0!</v>
      </c>
      <c r="AJ193" s="43" t="e">
        <f t="shared" ref="AJ193" si="3102">IF($H193=$AS$2,ROUND($H198+2*(AJ192^2+$H200^2*AJ192^2)^0.5,5),ROUND($H201/2*2*ACOS(1-AJ192/($H201/2)),5))</f>
        <v>#DIV/0!</v>
      </c>
      <c r="AK193" s="43" t="e">
        <f t="shared" ref="AK193" si="3103">IF($H193=$AS$2,ROUND($H198+2*(AK192^2+$H200^2*AK192^2)^0.5,5),ROUND($H201/2*2*ACOS(1-AK192/($H201/2)),5))</f>
        <v>#DIV/0!</v>
      </c>
      <c r="AL193" s="43" t="e">
        <f t="shared" ref="AL193" si="3104">IF($H193=$AS$2,ROUND($H198+2*(AL192^2+$H200^2*AL192^2)^0.5,5),ROUND($H201/2*2*ACOS(1-AL192/($H201/2)),5))</f>
        <v>#DIV/0!</v>
      </c>
      <c r="AM193" s="43" t="e">
        <f t="shared" ref="AM193" si="3105">IF($H193=$AS$2,ROUND($H198+2*(AM192^2+$H200^2*AM192^2)^0.5,5),ROUND($H201/2*2*ACOS(1-AM192/($H201/2)),5))</f>
        <v>#DIV/0!</v>
      </c>
      <c r="AN193" s="43" t="e">
        <f t="shared" ref="AN193" si="3106">IF($H193=$AS$2,ROUND($H198+2*(AN192^2+$H200^2*AN192^2)^0.5,5),ROUND($H201/2*2*ACOS(1-AN192/($H201/2)),5))</f>
        <v>#DIV/0!</v>
      </c>
      <c r="AS193" t="s">
        <v>12</v>
      </c>
    </row>
    <row r="194" spans="1:45" ht="14.25" customHeight="1" x14ac:dyDescent="0.15">
      <c r="A194" s="50"/>
      <c r="B194" s="50"/>
      <c r="C194" s="6"/>
      <c r="D194" s="8"/>
      <c r="E194" s="12">
        <f>ROUND(D194/10000,3)</f>
        <v>0</v>
      </c>
      <c r="F194" s="4"/>
      <c r="G194" s="26" t="s">
        <v>18</v>
      </c>
      <c r="H194" s="31"/>
      <c r="I194" s="62" t="s">
        <v>24</v>
      </c>
      <c r="J194" s="59" t="e">
        <f>IF($H193=$AS$2,ROUND($H198+2*(J192^2+$H200^2*J192^2)^0.5,4),ROUND($H201/2*(2*ACOS(1-J192/($H201/2))),4))</f>
        <v>#DIV/0!</v>
      </c>
      <c r="K194" s="53"/>
      <c r="L194" s="62" t="s">
        <v>34</v>
      </c>
      <c r="M194" s="65" t="e">
        <f>IF($H193=$AS$2,ROUND($H198+2*(M192^2+$H200^2*M192^2)^0.5,5),ROUND($H201/2*(2*ACOS(1-M192/($H201/2))),5))</f>
        <v>#DIV/0!</v>
      </c>
      <c r="N194" s="58"/>
      <c r="O194" s="68" t="s">
        <v>27</v>
      </c>
      <c r="P194" s="70"/>
      <c r="Q194" s="53"/>
      <c r="R194" s="56"/>
      <c r="T194" s="42" t="s">
        <v>43</v>
      </c>
      <c r="U194" s="43" t="e">
        <f>IF($H193=$AS$2,ROUND(U192*($H198+$H200*U192),5),ROUND($H201^2/8*(2*ACOS(1-U192/($H201/2))-SIN(2*ACOS(1-U192/($H201/2)))),5))</f>
        <v>#DIV/0!</v>
      </c>
      <c r="V194" s="43" t="e">
        <f t="shared" ref="V194" si="3107">IF($H193=$AS$2,ROUND(V192*($H198+$H200*V192),5),ROUND($H201^2/8*(2*ACOS(1-V192/($H201/2))-SIN(2*ACOS(1-V192/($H201/2)))),5))</f>
        <v>#DIV/0!</v>
      </c>
      <c r="W194" s="43" t="e">
        <f t="shared" ref="W194" si="3108">IF($H193=$AS$2,ROUND(W192*($H198+$H200*W192),5),ROUND($H201^2/8*(2*ACOS(1-W192/($H201/2))-SIN(2*ACOS(1-W192/($H201/2)))),5))</f>
        <v>#DIV/0!</v>
      </c>
      <c r="X194" s="43" t="e">
        <f t="shared" ref="X194" si="3109">IF($H193=$AS$2,ROUND(X192*($H198+$H200*X192),5),ROUND($H201^2/8*(2*ACOS(1-X192/($H201/2))-SIN(2*ACOS(1-X192/($H201/2)))),5))</f>
        <v>#DIV/0!</v>
      </c>
      <c r="Y194" s="43" t="e">
        <f t="shared" ref="Y194" si="3110">IF($H193=$AS$2,ROUND(Y192*($H198+$H200*Y192),5),ROUND($H201^2/8*(2*ACOS(1-Y192/($H201/2))-SIN(2*ACOS(1-Y192/($H201/2)))),5))</f>
        <v>#DIV/0!</v>
      </c>
      <c r="Z194" s="43" t="e">
        <f t="shared" ref="Z194" si="3111">IF($H193=$AS$2,ROUND(Z192*($H198+$H200*Z192),5),ROUND($H201^2/8*(2*ACOS(1-Z192/($H201/2))-SIN(2*ACOS(1-Z192/($H201/2)))),5))</f>
        <v>#DIV/0!</v>
      </c>
      <c r="AA194" s="43" t="e">
        <f t="shared" ref="AA194" si="3112">IF($H193=$AS$2,ROUND(AA192*($H198+$H200*AA192),5),ROUND($H201^2/8*(2*ACOS(1-AA192/($H201/2))-SIN(2*ACOS(1-AA192/($H201/2)))),5))</f>
        <v>#DIV/0!</v>
      </c>
      <c r="AB194" s="43" t="e">
        <f t="shared" ref="AB194" si="3113">IF($H193=$AS$2,ROUND(AB192*($H198+$H200*AB192),5),ROUND($H201^2/8*(2*ACOS(1-AB192/($H201/2))-SIN(2*ACOS(1-AB192/($H201/2)))),5))</f>
        <v>#DIV/0!</v>
      </c>
      <c r="AC194" s="43" t="e">
        <f t="shared" ref="AC194" si="3114">IF($H193=$AS$2,ROUND(AC192*($H198+$H200*AC192),5),ROUND($H201^2/8*(2*ACOS(1-AC192/($H201/2))-SIN(2*ACOS(1-AC192/($H201/2)))),5))</f>
        <v>#DIV/0!</v>
      </c>
      <c r="AD194" s="43" t="e">
        <f t="shared" ref="AD194" si="3115">IF($H193=$AS$2,ROUND(AD192*($H198+$H200*AD192),5),ROUND($H201^2/8*(2*ACOS(1-AD192/($H201/2))-SIN(2*ACOS(1-AD192/($H201/2)))),5))</f>
        <v>#DIV/0!</v>
      </c>
      <c r="AE194" s="43" t="e">
        <f t="shared" ref="AE194" si="3116">IF($H193=$AS$2,ROUND(AE192*($H198+$H200*AE192),5),ROUND($H201^2/8*(2*ACOS(1-AE192/($H201/2))-SIN(2*ACOS(1-AE192/($H201/2)))),5))</f>
        <v>#DIV/0!</v>
      </c>
      <c r="AF194" s="43" t="e">
        <f t="shared" ref="AF194" si="3117">IF($H193=$AS$2,ROUND(AF192*($H198+$H200*AF192),5),ROUND($H201^2/8*(2*ACOS(1-AF192/($H201/2))-SIN(2*ACOS(1-AF192/($H201/2)))),5))</f>
        <v>#DIV/0!</v>
      </c>
      <c r="AG194" s="43" t="e">
        <f t="shared" ref="AG194" si="3118">IF($H193=$AS$2,ROUND(AG192*($H198+$H200*AG192),5),ROUND($H201^2/8*(2*ACOS(1-AG192/($H201/2))-SIN(2*ACOS(1-AG192/($H201/2)))),5))</f>
        <v>#DIV/0!</v>
      </c>
      <c r="AH194" s="43" t="e">
        <f t="shared" ref="AH194" si="3119">IF($H193=$AS$2,ROUND(AH192*($H198+$H200*AH192),5),ROUND($H201^2/8*(2*ACOS(1-AH192/($H201/2))-SIN(2*ACOS(1-AH192/($H201/2)))),5))</f>
        <v>#DIV/0!</v>
      </c>
      <c r="AI194" s="43" t="e">
        <f t="shared" ref="AI194" si="3120">IF($H193=$AS$2,ROUND(AI192*($H198+$H200*AI192),5),ROUND($H201^2/8*(2*ACOS(1-AI192/($H201/2))-SIN(2*ACOS(1-AI192/($H201/2)))),5))</f>
        <v>#DIV/0!</v>
      </c>
      <c r="AJ194" s="43" t="e">
        <f t="shared" ref="AJ194" si="3121">IF($H193=$AS$2,ROUND(AJ192*($H198+$H200*AJ192),5),ROUND($H201^2/8*(2*ACOS(1-AJ192/($H201/2))-SIN(2*ACOS(1-AJ192/($H201/2)))),5))</f>
        <v>#DIV/0!</v>
      </c>
      <c r="AK194" s="43" t="e">
        <f t="shared" ref="AK194" si="3122">IF($H193=$AS$2,ROUND(AK192*($H198+$H200*AK192),5),ROUND($H201^2/8*(2*ACOS(1-AK192/($H201/2))-SIN(2*ACOS(1-AK192/($H201/2)))),5))</f>
        <v>#DIV/0!</v>
      </c>
      <c r="AL194" s="43" t="e">
        <f t="shared" ref="AL194" si="3123">IF($H193=$AS$2,ROUND(AL192*($H198+$H200*AL192),5),ROUND($H201^2/8*(2*ACOS(1-AL192/($H201/2))-SIN(2*ACOS(1-AL192/($H201/2)))),5))</f>
        <v>#DIV/0!</v>
      </c>
      <c r="AM194" s="43" t="e">
        <f t="shared" ref="AM194" si="3124">IF($H193=$AS$2,ROUND(AM192*($H198+$H200*AM192),5),ROUND($H201^2/8*(2*ACOS(1-AM192/($H201/2))-SIN(2*ACOS(1-AM192/($H201/2)))),5))</f>
        <v>#DIV/0!</v>
      </c>
      <c r="AN194" s="43" t="e">
        <f t="shared" ref="AN194" si="3125">IF($H193=$AS$2,ROUND(AN192*($H198+$H200*AN192),5),ROUND($H201^2/8*(2*ACOS(1-AN192/($H201/2))-SIN(2*ACOS(1-AN192/($H201/2)))),5))</f>
        <v>#DIV/0!</v>
      </c>
    </row>
    <row r="195" spans="1:45" ht="14.25" customHeight="1" x14ac:dyDescent="0.15">
      <c r="A195" s="50"/>
      <c r="B195" s="50"/>
      <c r="C195" s="6"/>
      <c r="D195" s="8"/>
      <c r="E195" s="12">
        <f>ROUND(D195/10000,3)</f>
        <v>0</v>
      </c>
      <c r="F195" s="4"/>
      <c r="G195" s="26" t="s">
        <v>19</v>
      </c>
      <c r="H195" s="48"/>
      <c r="I195" s="62"/>
      <c r="J195" s="59"/>
      <c r="K195" s="53"/>
      <c r="L195" s="62"/>
      <c r="M195" s="66"/>
      <c r="N195" s="58"/>
      <c r="O195" s="69"/>
      <c r="P195" s="70"/>
      <c r="Q195" s="53"/>
      <c r="R195" s="56"/>
      <c r="T195" s="42" t="s">
        <v>44</v>
      </c>
      <c r="U195" s="43" t="e">
        <f>ROUND(U194/U193,5)</f>
        <v>#DIV/0!</v>
      </c>
      <c r="V195" s="43" t="e">
        <f t="shared" ref="V195" si="3126">ROUND(V194/V193,5)</f>
        <v>#DIV/0!</v>
      </c>
      <c r="W195" s="43" t="e">
        <f t="shared" ref="W195" si="3127">ROUND(W194/W193,5)</f>
        <v>#DIV/0!</v>
      </c>
      <c r="X195" s="43" t="e">
        <f t="shared" ref="X195" si="3128">ROUND(X194/X193,5)</f>
        <v>#DIV/0!</v>
      </c>
      <c r="Y195" s="43" t="e">
        <f t="shared" ref="Y195" si="3129">ROUND(Y194/Y193,5)</f>
        <v>#DIV/0!</v>
      </c>
      <c r="Z195" s="43" t="e">
        <f t="shared" ref="Z195" si="3130">ROUND(Z194/Z193,5)</f>
        <v>#DIV/0!</v>
      </c>
      <c r="AA195" s="43" t="e">
        <f t="shared" ref="AA195" si="3131">ROUND(AA194/AA193,5)</f>
        <v>#DIV/0!</v>
      </c>
      <c r="AB195" s="43" t="e">
        <f t="shared" ref="AB195" si="3132">ROUND(AB194/AB193,5)</f>
        <v>#DIV/0!</v>
      </c>
      <c r="AC195" s="43" t="e">
        <f t="shared" ref="AC195" si="3133">ROUND(AC194/AC193,5)</f>
        <v>#DIV/0!</v>
      </c>
      <c r="AD195" s="43" t="e">
        <f t="shared" ref="AD195" si="3134">ROUND(AD194/AD193,5)</f>
        <v>#DIV/0!</v>
      </c>
      <c r="AE195" s="43" t="e">
        <f t="shared" ref="AE195" si="3135">ROUND(AE194/AE193,5)</f>
        <v>#DIV/0!</v>
      </c>
      <c r="AF195" s="43" t="e">
        <f t="shared" ref="AF195" si="3136">ROUND(AF194/AF193,5)</f>
        <v>#DIV/0!</v>
      </c>
      <c r="AG195" s="43" t="e">
        <f t="shared" ref="AG195" si="3137">ROUND(AG194/AG193,5)</f>
        <v>#DIV/0!</v>
      </c>
      <c r="AH195" s="43" t="e">
        <f t="shared" ref="AH195" si="3138">ROUND(AH194/AH193,5)</f>
        <v>#DIV/0!</v>
      </c>
      <c r="AI195" s="43" t="e">
        <f t="shared" ref="AI195" si="3139">ROUND(AI194/AI193,5)</f>
        <v>#DIV/0!</v>
      </c>
      <c r="AJ195" s="43" t="e">
        <f t="shared" ref="AJ195" si="3140">ROUND(AJ194/AJ193,5)</f>
        <v>#DIV/0!</v>
      </c>
      <c r="AK195" s="43" t="e">
        <f t="shared" ref="AK195" si="3141">ROUND(AK194/AK193,5)</f>
        <v>#DIV/0!</v>
      </c>
      <c r="AL195" s="43" t="e">
        <f t="shared" ref="AL195" si="3142">ROUND(AL194/AL193,5)</f>
        <v>#DIV/0!</v>
      </c>
      <c r="AM195" s="43" t="e">
        <f t="shared" ref="AM195" si="3143">ROUND(AM194/AM193,5)</f>
        <v>#DIV/0!</v>
      </c>
      <c r="AN195" s="43" t="e">
        <f t="shared" ref="AN195" si="3144">ROUND(AN194/AN193,5)</f>
        <v>#DIV/0!</v>
      </c>
    </row>
    <row r="196" spans="1:45" ht="14.25" customHeight="1" x14ac:dyDescent="0.15">
      <c r="A196" s="50"/>
      <c r="B196" s="50"/>
      <c r="C196" s="15" t="s">
        <v>6</v>
      </c>
      <c r="D196" s="16">
        <f>SUM(D192:D195)</f>
        <v>0</v>
      </c>
      <c r="E196" s="13">
        <f>SUM(E192:E195)</f>
        <v>0</v>
      </c>
      <c r="F196" s="17">
        <f>IF(E196=0,0,ROUND(F192*E192/E196+F193*E193/E196+F194*E194/E196+F195*E195/E196,2))</f>
        <v>0</v>
      </c>
      <c r="G196" s="38" t="s">
        <v>20</v>
      </c>
      <c r="H196" s="32"/>
      <c r="I196" s="62" t="s">
        <v>32</v>
      </c>
      <c r="J196" s="59" t="e">
        <f>IF($H193=$AS$2,ROUND(J192*($H198+$H200*J192),4),ROUND($H201^2/8*((2*ACOS(1-J192/($H201/2)))-SIN((2*ACOS(1-J192/($H201/2))))),4))</f>
        <v>#DIV/0!</v>
      </c>
      <c r="K196" s="53"/>
      <c r="L196" s="62" t="s">
        <v>33</v>
      </c>
      <c r="M196" s="64" t="e">
        <f>IF($H193=$AS$2,ROUND(M192*($H198+$H200*M192),5),ROUND($H201^2/8*(2*ACOS(1-M192/($H201/2))-SIN(2*ACOS(1-M192/($H201/2)))),5))</f>
        <v>#DIV/0!</v>
      </c>
      <c r="N196" s="58"/>
      <c r="O196" s="62" t="s">
        <v>28</v>
      </c>
      <c r="P196" s="59" t="e">
        <f>ROUND($H194/M200/60,4)</f>
        <v>#DIV/0!</v>
      </c>
      <c r="Q196" s="53"/>
      <c r="R196" s="56"/>
      <c r="T196" s="42" t="s">
        <v>45</v>
      </c>
      <c r="U196" s="43" t="e">
        <f>ROUND((U195^(2/3)*$H195^0.5)/$H196,5)</f>
        <v>#DIV/0!</v>
      </c>
      <c r="V196" s="43" t="e">
        <f>ROUND((V195^(2/3)*$H195^0.5)/$H196,5)</f>
        <v>#DIV/0!</v>
      </c>
      <c r="W196" s="43" t="e">
        <f t="shared" ref="W196" si="3145">ROUND((W195^(2/3)*$H195^0.5)/$H196,5)</f>
        <v>#DIV/0!</v>
      </c>
      <c r="X196" s="43" t="e">
        <f t="shared" ref="X196" si="3146">ROUND((X195^(2/3)*$H195^0.5)/$H196,5)</f>
        <v>#DIV/0!</v>
      </c>
      <c r="Y196" s="43" t="e">
        <f t="shared" ref="Y196" si="3147">ROUND((Y195^(2/3)*$H195^0.5)/$H196,5)</f>
        <v>#DIV/0!</v>
      </c>
      <c r="Z196" s="43" t="e">
        <f t="shared" ref="Z196" si="3148">ROUND((Z195^(2/3)*$H195^0.5)/$H196,5)</f>
        <v>#DIV/0!</v>
      </c>
      <c r="AA196" s="43" t="e">
        <f t="shared" ref="AA196" si="3149">ROUND((AA195^(2/3)*$H195^0.5)/$H196,5)</f>
        <v>#DIV/0!</v>
      </c>
      <c r="AB196" s="43" t="e">
        <f t="shared" ref="AB196" si="3150">ROUND((AB195^(2/3)*$H195^0.5)/$H196,5)</f>
        <v>#DIV/0!</v>
      </c>
      <c r="AC196" s="43" t="e">
        <f t="shared" ref="AC196" si="3151">ROUND((AC195^(2/3)*$H195^0.5)/$H196,5)</f>
        <v>#DIV/0!</v>
      </c>
      <c r="AD196" s="43" t="e">
        <f t="shared" ref="AD196" si="3152">ROUND((AD195^(2/3)*$H195^0.5)/$H196,5)</f>
        <v>#DIV/0!</v>
      </c>
      <c r="AE196" s="43" t="e">
        <f t="shared" ref="AE196" si="3153">ROUND((AE195^(2/3)*$H195^0.5)/$H196,5)</f>
        <v>#DIV/0!</v>
      </c>
      <c r="AF196" s="43" t="e">
        <f t="shared" ref="AF196" si="3154">ROUND((AF195^(2/3)*$H195^0.5)/$H196,5)</f>
        <v>#DIV/0!</v>
      </c>
      <c r="AG196" s="43" t="e">
        <f t="shared" ref="AG196" si="3155">ROUND((AG195^(2/3)*$H195^0.5)/$H196,5)</f>
        <v>#DIV/0!</v>
      </c>
      <c r="AH196" s="43" t="e">
        <f t="shared" ref="AH196" si="3156">ROUND((AH195^(2/3)*$H195^0.5)/$H196,5)</f>
        <v>#DIV/0!</v>
      </c>
      <c r="AI196" s="43" t="e">
        <f t="shared" ref="AI196" si="3157">ROUND((AI195^(2/3)*$H195^0.5)/$H196,5)</f>
        <v>#DIV/0!</v>
      </c>
      <c r="AJ196" s="43" t="e">
        <f t="shared" ref="AJ196" si="3158">ROUND((AJ195^(2/3)*$H195^0.5)/$H196,5)</f>
        <v>#DIV/0!</v>
      </c>
      <c r="AK196" s="43" t="e">
        <f t="shared" ref="AK196" si="3159">ROUND((AK195^(2/3)*$H195^0.5)/$H196,5)</f>
        <v>#DIV/0!</v>
      </c>
      <c r="AL196" s="43" t="e">
        <f t="shared" ref="AL196" si="3160">ROUND((AL195^(2/3)*$H195^0.5)/$H196,5)</f>
        <v>#DIV/0!</v>
      </c>
      <c r="AM196" s="43" t="e">
        <f t="shared" ref="AM196" si="3161">ROUND((AM195^(2/3)*$H195^0.5)/$H196,5)</f>
        <v>#DIV/0!</v>
      </c>
      <c r="AN196" s="43" t="e">
        <f t="shared" ref="AN196" si="3162">ROUND((AN195^(2/3)*$H195^0.5)/$H196,5)</f>
        <v>#DIV/0!</v>
      </c>
    </row>
    <row r="197" spans="1:45" ht="14.25" customHeight="1" x14ac:dyDescent="0.15">
      <c r="A197" s="50"/>
      <c r="B197" s="50"/>
      <c r="C197" s="5"/>
      <c r="D197" s="7"/>
      <c r="E197" s="11">
        <f>ROUND(D197/10000,3)</f>
        <v>0</v>
      </c>
      <c r="F197" s="3"/>
      <c r="G197" s="26" t="s">
        <v>97</v>
      </c>
      <c r="H197" s="31"/>
      <c r="I197" s="62"/>
      <c r="J197" s="59"/>
      <c r="K197" s="53"/>
      <c r="L197" s="62"/>
      <c r="M197" s="64"/>
      <c r="N197" s="58"/>
      <c r="O197" s="62"/>
      <c r="P197" s="59"/>
      <c r="Q197" s="53"/>
      <c r="R197" s="56"/>
      <c r="T197" s="44" t="s">
        <v>46</v>
      </c>
      <c r="U197" s="45" t="e">
        <f>ROUND(U194*U196,4)</f>
        <v>#DIV/0!</v>
      </c>
      <c r="V197" s="45" t="e">
        <f t="shared" ref="V197" si="3163">ROUND(V194*V196,4)</f>
        <v>#DIV/0!</v>
      </c>
      <c r="W197" s="45" t="e">
        <f t="shared" ref="W197" si="3164">ROUND(W194*W196,4)</f>
        <v>#DIV/0!</v>
      </c>
      <c r="X197" s="45" t="e">
        <f t="shared" ref="X197" si="3165">ROUND(X194*X196,4)</f>
        <v>#DIV/0!</v>
      </c>
      <c r="Y197" s="45" t="e">
        <f t="shared" ref="Y197" si="3166">ROUND(Y194*Y196,4)</f>
        <v>#DIV/0!</v>
      </c>
      <c r="Z197" s="45" t="e">
        <f t="shared" ref="Z197" si="3167">ROUND(Z194*Z196,4)</f>
        <v>#DIV/0!</v>
      </c>
      <c r="AA197" s="45" t="e">
        <f t="shared" ref="AA197" si="3168">ROUND(AA194*AA196,4)</f>
        <v>#DIV/0!</v>
      </c>
      <c r="AB197" s="45" t="e">
        <f t="shared" ref="AB197" si="3169">ROUND(AB194*AB196,4)</f>
        <v>#DIV/0!</v>
      </c>
      <c r="AC197" s="45" t="e">
        <f t="shared" ref="AC197" si="3170">ROUND(AC194*AC196,4)</f>
        <v>#DIV/0!</v>
      </c>
      <c r="AD197" s="45" t="e">
        <f t="shared" ref="AD197" si="3171">ROUND(AD194*AD196,4)</f>
        <v>#DIV/0!</v>
      </c>
      <c r="AE197" s="45" t="e">
        <f t="shared" ref="AE197" si="3172">ROUND(AE194*AE196,4)</f>
        <v>#DIV/0!</v>
      </c>
      <c r="AF197" s="45" t="e">
        <f t="shared" ref="AF197" si="3173">ROUND(AF194*AF196,4)</f>
        <v>#DIV/0!</v>
      </c>
      <c r="AG197" s="45" t="e">
        <f t="shared" ref="AG197" si="3174">ROUND(AG194*AG196,4)</f>
        <v>#DIV/0!</v>
      </c>
      <c r="AH197" s="45" t="e">
        <f t="shared" ref="AH197" si="3175">ROUND(AH194*AH196,4)</f>
        <v>#DIV/0!</v>
      </c>
      <c r="AI197" s="45" t="e">
        <f t="shared" ref="AI197" si="3176">ROUND(AI194*AI196,4)</f>
        <v>#DIV/0!</v>
      </c>
      <c r="AJ197" s="45" t="e">
        <f t="shared" ref="AJ197" si="3177">ROUND(AJ194*AJ196,4)</f>
        <v>#DIV/0!</v>
      </c>
      <c r="AK197" s="45" t="e">
        <f t="shared" ref="AK197" si="3178">ROUND(AK194*AK196,4)</f>
        <v>#DIV/0!</v>
      </c>
      <c r="AL197" s="45" t="e">
        <f t="shared" ref="AL197" si="3179">ROUND(AL194*AL196,4)</f>
        <v>#DIV/0!</v>
      </c>
      <c r="AM197" s="45" t="e">
        <f t="shared" ref="AM197" si="3180">ROUND(AM194*AM196,4)</f>
        <v>#DIV/0!</v>
      </c>
      <c r="AN197" s="45" t="e">
        <f t="shared" ref="AN197" si="3181">ROUND(AN194*AN196,4)</f>
        <v>#DIV/0!</v>
      </c>
    </row>
    <row r="198" spans="1:45" ht="14.25" customHeight="1" x14ac:dyDescent="0.15">
      <c r="A198" s="50"/>
      <c r="B198" s="50"/>
      <c r="C198" s="6"/>
      <c r="D198" s="8"/>
      <c r="E198" s="12">
        <f>ROUND(D198/10000,3)</f>
        <v>0</v>
      </c>
      <c r="F198" s="4"/>
      <c r="G198" s="26" t="s">
        <v>98</v>
      </c>
      <c r="H198" s="31"/>
      <c r="I198" s="62" t="s">
        <v>25</v>
      </c>
      <c r="J198" s="59" t="e">
        <f>ROUND(J196/J194,4)</f>
        <v>#DIV/0!</v>
      </c>
      <c r="K198" s="53"/>
      <c r="L198" s="62" t="s">
        <v>35</v>
      </c>
      <c r="M198" s="64" t="e">
        <f>ROUND(M196/M194,5)</f>
        <v>#DIV/0!</v>
      </c>
      <c r="N198" s="58"/>
      <c r="O198" s="62" t="s">
        <v>29</v>
      </c>
      <c r="P198" s="59" t="e">
        <f>SUM(P194:P197)</f>
        <v>#DIV/0!</v>
      </c>
      <c r="Q198" s="53"/>
      <c r="R198" s="56"/>
      <c r="T198" s="42" t="s">
        <v>47</v>
      </c>
      <c r="U198" s="43" t="e">
        <f>ROUND($H194/U196/60,4)</f>
        <v>#DIV/0!</v>
      </c>
      <c r="V198" s="43" t="e">
        <f t="shared" ref="V198:AN198" si="3182">ROUND($H194/V196/60,4)</f>
        <v>#DIV/0!</v>
      </c>
      <c r="W198" s="43" t="e">
        <f t="shared" si="3182"/>
        <v>#DIV/0!</v>
      </c>
      <c r="X198" s="43" t="e">
        <f t="shared" si="3182"/>
        <v>#DIV/0!</v>
      </c>
      <c r="Y198" s="43" t="e">
        <f t="shared" si="3182"/>
        <v>#DIV/0!</v>
      </c>
      <c r="Z198" s="43" t="e">
        <f t="shared" si="3182"/>
        <v>#DIV/0!</v>
      </c>
      <c r="AA198" s="43" t="e">
        <f t="shared" si="3182"/>
        <v>#DIV/0!</v>
      </c>
      <c r="AB198" s="43" t="e">
        <f t="shared" si="3182"/>
        <v>#DIV/0!</v>
      </c>
      <c r="AC198" s="43" t="e">
        <f t="shared" si="3182"/>
        <v>#DIV/0!</v>
      </c>
      <c r="AD198" s="43" t="e">
        <f t="shared" si="3182"/>
        <v>#DIV/0!</v>
      </c>
      <c r="AE198" s="43" t="e">
        <f t="shared" si="3182"/>
        <v>#DIV/0!</v>
      </c>
      <c r="AF198" s="43" t="e">
        <f t="shared" si="3182"/>
        <v>#DIV/0!</v>
      </c>
      <c r="AG198" s="43" t="e">
        <f t="shared" si="3182"/>
        <v>#DIV/0!</v>
      </c>
      <c r="AH198" s="43" t="e">
        <f t="shared" si="3182"/>
        <v>#DIV/0!</v>
      </c>
      <c r="AI198" s="43" t="e">
        <f t="shared" si="3182"/>
        <v>#DIV/0!</v>
      </c>
      <c r="AJ198" s="43" t="e">
        <f t="shared" si="3182"/>
        <v>#DIV/0!</v>
      </c>
      <c r="AK198" s="43" t="e">
        <f t="shared" si="3182"/>
        <v>#DIV/0!</v>
      </c>
      <c r="AL198" s="43" t="e">
        <f t="shared" si="3182"/>
        <v>#DIV/0!</v>
      </c>
      <c r="AM198" s="43" t="e">
        <f t="shared" si="3182"/>
        <v>#DIV/0!</v>
      </c>
      <c r="AN198" s="43" t="e">
        <f t="shared" si="3182"/>
        <v>#DIV/0!</v>
      </c>
    </row>
    <row r="199" spans="1:45" ht="14.25" customHeight="1" x14ac:dyDescent="0.15">
      <c r="A199" s="50"/>
      <c r="B199" s="50"/>
      <c r="C199" s="6"/>
      <c r="D199" s="8"/>
      <c r="E199" s="12">
        <f>ROUND(D199/10000,3)</f>
        <v>0</v>
      </c>
      <c r="F199" s="4"/>
      <c r="G199" s="26" t="s">
        <v>21</v>
      </c>
      <c r="H199" s="31"/>
      <c r="I199" s="62"/>
      <c r="J199" s="59"/>
      <c r="K199" s="53"/>
      <c r="L199" s="62"/>
      <c r="M199" s="64"/>
      <c r="N199" s="58"/>
      <c r="O199" s="62"/>
      <c r="P199" s="59"/>
      <c r="Q199" s="53"/>
      <c r="R199" s="56"/>
      <c r="T199" s="44" t="s">
        <v>48</v>
      </c>
      <c r="U199" s="45" t="e">
        <f>ROUND($F201*3500/($P194+U198+25)*$E201/360,4)</f>
        <v>#DIV/0!</v>
      </c>
      <c r="V199" s="45" t="e">
        <f t="shared" ref="V199" si="3183">ROUND($F201*3500/($P194+V198+25)*$E201/360,4)</f>
        <v>#DIV/0!</v>
      </c>
      <c r="W199" s="45" t="e">
        <f t="shared" ref="W199" si="3184">ROUND($F201*3500/($P194+W198+25)*$E201/360,4)</f>
        <v>#DIV/0!</v>
      </c>
      <c r="X199" s="45" t="e">
        <f t="shared" ref="X199" si="3185">ROUND($F201*3500/($P194+X198+25)*$E201/360,4)</f>
        <v>#DIV/0!</v>
      </c>
      <c r="Y199" s="45" t="e">
        <f t="shared" ref="Y199" si="3186">ROUND($F201*3500/($P194+Y198+25)*$E201/360,4)</f>
        <v>#DIV/0!</v>
      </c>
      <c r="Z199" s="45" t="e">
        <f t="shared" ref="Z199" si="3187">ROUND($F201*3500/($P194+Z198+25)*$E201/360,4)</f>
        <v>#DIV/0!</v>
      </c>
      <c r="AA199" s="45" t="e">
        <f t="shared" ref="AA199" si="3188">ROUND($F201*3500/($P194+AA198+25)*$E201/360,4)</f>
        <v>#DIV/0!</v>
      </c>
      <c r="AB199" s="45" t="e">
        <f t="shared" ref="AB199" si="3189">ROUND($F201*3500/($P194+AB198+25)*$E201/360,4)</f>
        <v>#DIV/0!</v>
      </c>
      <c r="AC199" s="45" t="e">
        <f t="shared" ref="AC199" si="3190">ROUND($F201*3500/($P194+AC198+25)*$E201/360,4)</f>
        <v>#DIV/0!</v>
      </c>
      <c r="AD199" s="45" t="e">
        <f t="shared" ref="AD199" si="3191">ROUND($F201*3500/($P194+AD198+25)*$E201/360,4)</f>
        <v>#DIV/0!</v>
      </c>
      <c r="AE199" s="45" t="e">
        <f t="shared" ref="AE199" si="3192">ROUND($F201*3500/($P194+AE198+25)*$E201/360,4)</f>
        <v>#DIV/0!</v>
      </c>
      <c r="AF199" s="45" t="e">
        <f t="shared" ref="AF199" si="3193">ROUND($F201*3500/($P194+AF198+25)*$E201/360,4)</f>
        <v>#DIV/0!</v>
      </c>
      <c r="AG199" s="45" t="e">
        <f t="shared" ref="AG199" si="3194">ROUND($F201*3500/($P194+AG198+25)*$E201/360,4)</f>
        <v>#DIV/0!</v>
      </c>
      <c r="AH199" s="45" t="e">
        <f t="shared" ref="AH199" si="3195">ROUND($F201*3500/($P194+AH198+25)*$E201/360,4)</f>
        <v>#DIV/0!</v>
      </c>
      <c r="AI199" s="45" t="e">
        <f t="shared" ref="AI199" si="3196">ROUND($F201*3500/($P194+AI198+25)*$E201/360,4)</f>
        <v>#DIV/0!</v>
      </c>
      <c r="AJ199" s="45" t="e">
        <f t="shared" ref="AJ199" si="3197">ROUND($F201*3500/($P194+AJ198+25)*$E201/360,4)</f>
        <v>#DIV/0!</v>
      </c>
      <c r="AK199" s="45" t="e">
        <f t="shared" ref="AK199" si="3198">ROUND($F201*3500/($P194+AK198+25)*$E201/360,4)</f>
        <v>#DIV/0!</v>
      </c>
      <c r="AL199" s="45" t="e">
        <f t="shared" ref="AL199" si="3199">ROUND($F201*3500/($P194+AL198+25)*$E201/360,4)</f>
        <v>#DIV/0!</v>
      </c>
      <c r="AM199" s="45" t="e">
        <f t="shared" ref="AM199" si="3200">ROUND($F201*3500/($P194+AM198+25)*$E201/360,4)</f>
        <v>#DIV/0!</v>
      </c>
      <c r="AN199" s="45" t="e">
        <f t="shared" ref="AN199" si="3201">ROUND($F201*3500/($P194+AN198+25)*$E201/360,4)</f>
        <v>#DIV/0!</v>
      </c>
    </row>
    <row r="200" spans="1:45" ht="14.25" customHeight="1" x14ac:dyDescent="0.15">
      <c r="A200" s="50"/>
      <c r="B200" s="50"/>
      <c r="C200" s="15" t="s">
        <v>7</v>
      </c>
      <c r="D200" s="16">
        <f>SUM(D197:D199)</f>
        <v>0</v>
      </c>
      <c r="E200" s="13">
        <f>SUM(E197:E199)</f>
        <v>0</v>
      </c>
      <c r="F200" s="17">
        <f>IF(E200=0,0,ROUND(F197*E197/E200+F198*E198/E200+F199*E199/E200,2))</f>
        <v>0</v>
      </c>
      <c r="G200" s="34" t="s">
        <v>40</v>
      </c>
      <c r="H200" s="35" t="str">
        <f>IF(H193=AS$2,ROUND((H197-H198)/(2*H199),4),"")</f>
        <v/>
      </c>
      <c r="I200" s="62" t="s">
        <v>26</v>
      </c>
      <c r="J200" s="59" t="e">
        <f>ROUND((J198^(2/3)*$H195^0.5)/$H196,4)</f>
        <v>#DIV/0!</v>
      </c>
      <c r="K200" s="53"/>
      <c r="L200" s="62" t="s">
        <v>36</v>
      </c>
      <c r="M200" s="64" t="e">
        <f>ROUND((M198^(2/3)*$H195^0.5)/$H196,5)</f>
        <v>#DIV/0!</v>
      </c>
      <c r="N200" s="58"/>
      <c r="O200" s="62" t="s">
        <v>30</v>
      </c>
      <c r="P200" s="59" t="e">
        <f>ROUND(3500/(P198+25),4)</f>
        <v>#DIV/0!</v>
      </c>
      <c r="Q200" s="53"/>
      <c r="R200" s="56"/>
      <c r="T200" s="42" t="s">
        <v>49</v>
      </c>
      <c r="U200" s="43" t="e">
        <f>IF($H193=$AS$2,$H195^0.5/$H196*(U192*($H198+$H200*U192))^(5/3)-U199*($H198+2*(U192^2+$H200^2*U192^2)^0.5)^(2/3),$H195^0.5/$H196*($H201^2/8*(2*ACOS(1-U192/($H201/2))-SIN(2*ACOS(1-U192/($H201/2)))))^(5/3)-U199*($H201/2*2*ACOS(1-U192/($H201/2)))^(2/3))</f>
        <v>#DIV/0!</v>
      </c>
      <c r="V200" s="43" t="e">
        <f t="shared" ref="V200" si="3202">IF($H193=$AS$2,$H195^0.5/$H196*(V192*($H198+$H200*V192))^(5/3)-V199*($H198+2*(V192^2+$H200^2*V192^2)^0.5)^(2/3),$H195^0.5/$H196*($H201^2/8*(2*ACOS(1-V192/($H201/2))-SIN(2*ACOS(1-V192/($H201/2)))))^(5/3)-V199*($H201/2*2*ACOS(1-V192/($H201/2)))^(2/3))</f>
        <v>#DIV/0!</v>
      </c>
      <c r="W200" s="43" t="e">
        <f t="shared" ref="W200" si="3203">IF($H193=$AS$2,$H195^0.5/$H196*(W192*($H198+$H200*W192))^(5/3)-W199*($H198+2*(W192^2+$H200^2*W192^2)^0.5)^(2/3),$H195^0.5/$H196*($H201^2/8*(2*ACOS(1-W192/($H201/2))-SIN(2*ACOS(1-W192/($H201/2)))))^(5/3)-W199*($H201/2*2*ACOS(1-W192/($H201/2)))^(2/3))</f>
        <v>#DIV/0!</v>
      </c>
      <c r="X200" s="43" t="e">
        <f t="shared" ref="X200" si="3204">IF($H193=$AS$2,$H195^0.5/$H196*(X192*($H198+$H200*X192))^(5/3)-X199*($H198+2*(X192^2+$H200^2*X192^2)^0.5)^(2/3),$H195^0.5/$H196*($H201^2/8*(2*ACOS(1-X192/($H201/2))-SIN(2*ACOS(1-X192/($H201/2)))))^(5/3)-X199*($H201/2*2*ACOS(1-X192/($H201/2)))^(2/3))</f>
        <v>#DIV/0!</v>
      </c>
      <c r="Y200" s="43" t="e">
        <f t="shared" ref="Y200" si="3205">IF($H193=$AS$2,$H195^0.5/$H196*(Y192*($H198+$H200*Y192))^(5/3)-Y199*($H198+2*(Y192^2+$H200^2*Y192^2)^0.5)^(2/3),$H195^0.5/$H196*($H201^2/8*(2*ACOS(1-Y192/($H201/2))-SIN(2*ACOS(1-Y192/($H201/2)))))^(5/3)-Y199*($H201/2*2*ACOS(1-Y192/($H201/2)))^(2/3))</f>
        <v>#DIV/0!</v>
      </c>
      <c r="Z200" s="43" t="e">
        <f t="shared" ref="Z200" si="3206">IF($H193=$AS$2,$H195^0.5/$H196*(Z192*($H198+$H200*Z192))^(5/3)-Z199*($H198+2*(Z192^2+$H200^2*Z192^2)^0.5)^(2/3),$H195^0.5/$H196*($H201^2/8*(2*ACOS(1-Z192/($H201/2))-SIN(2*ACOS(1-Z192/($H201/2)))))^(5/3)-Z199*($H201/2*2*ACOS(1-Z192/($H201/2)))^(2/3))</f>
        <v>#DIV/0!</v>
      </c>
      <c r="AA200" s="43" t="e">
        <f t="shared" ref="AA200" si="3207">IF($H193=$AS$2,$H195^0.5/$H196*(AA192*($H198+$H200*AA192))^(5/3)-AA199*($H198+2*(AA192^2+$H200^2*AA192^2)^0.5)^(2/3),$H195^0.5/$H196*($H201^2/8*(2*ACOS(1-AA192/($H201/2))-SIN(2*ACOS(1-AA192/($H201/2)))))^(5/3)-AA199*($H201/2*2*ACOS(1-AA192/($H201/2)))^(2/3))</f>
        <v>#DIV/0!</v>
      </c>
      <c r="AB200" s="43" t="e">
        <f t="shared" ref="AB200" si="3208">IF($H193=$AS$2,$H195^0.5/$H196*(AB192*($H198+$H200*AB192))^(5/3)-AB199*($H198+2*(AB192^2+$H200^2*AB192^2)^0.5)^(2/3),$H195^0.5/$H196*($H201^2/8*(2*ACOS(1-AB192/($H201/2))-SIN(2*ACOS(1-AB192/($H201/2)))))^(5/3)-AB199*($H201/2*2*ACOS(1-AB192/($H201/2)))^(2/3))</f>
        <v>#DIV/0!</v>
      </c>
      <c r="AC200" s="43" t="e">
        <f t="shared" ref="AC200" si="3209">IF($H193=$AS$2,$H195^0.5/$H196*(AC192*($H198+$H200*AC192))^(5/3)-AC199*($H198+2*(AC192^2+$H200^2*AC192^2)^0.5)^(2/3),$H195^0.5/$H196*($H201^2/8*(2*ACOS(1-AC192/($H201/2))-SIN(2*ACOS(1-AC192/($H201/2)))))^(5/3)-AC199*($H201/2*2*ACOS(1-AC192/($H201/2)))^(2/3))</f>
        <v>#DIV/0!</v>
      </c>
      <c r="AD200" s="43" t="e">
        <f t="shared" ref="AD200" si="3210">IF($H193=$AS$2,$H195^0.5/$H196*(AD192*($H198+$H200*AD192))^(5/3)-AD199*($H198+2*(AD192^2+$H200^2*AD192^2)^0.5)^(2/3),$H195^0.5/$H196*($H201^2/8*(2*ACOS(1-AD192/($H201/2))-SIN(2*ACOS(1-AD192/($H201/2)))))^(5/3)-AD199*($H201/2*2*ACOS(1-AD192/($H201/2)))^(2/3))</f>
        <v>#DIV/0!</v>
      </c>
      <c r="AE200" s="43" t="e">
        <f t="shared" ref="AE200" si="3211">IF($H193=$AS$2,$H195^0.5/$H196*(AE192*($H198+$H200*AE192))^(5/3)-AE199*($H198+2*(AE192^2+$H200^2*AE192^2)^0.5)^(2/3),$H195^0.5/$H196*($H201^2/8*(2*ACOS(1-AE192/($H201/2))-SIN(2*ACOS(1-AE192/($H201/2)))))^(5/3)-AE199*($H201/2*2*ACOS(1-AE192/($H201/2)))^(2/3))</f>
        <v>#DIV/0!</v>
      </c>
      <c r="AF200" s="43" t="e">
        <f t="shared" ref="AF200" si="3212">IF($H193=$AS$2,$H195^0.5/$H196*(AF192*($H198+$H200*AF192))^(5/3)-AF199*($H198+2*(AF192^2+$H200^2*AF192^2)^0.5)^(2/3),$H195^0.5/$H196*($H201^2/8*(2*ACOS(1-AF192/($H201/2))-SIN(2*ACOS(1-AF192/($H201/2)))))^(5/3)-AF199*($H201/2*2*ACOS(1-AF192/($H201/2)))^(2/3))</f>
        <v>#DIV/0!</v>
      </c>
      <c r="AG200" s="43" t="e">
        <f t="shared" ref="AG200" si="3213">IF($H193=$AS$2,$H195^0.5/$H196*(AG192*($H198+$H200*AG192))^(5/3)-AG199*($H198+2*(AG192^2+$H200^2*AG192^2)^0.5)^(2/3),$H195^0.5/$H196*($H201^2/8*(2*ACOS(1-AG192/($H201/2))-SIN(2*ACOS(1-AG192/($H201/2)))))^(5/3)-AG199*($H201/2*2*ACOS(1-AG192/($H201/2)))^(2/3))</f>
        <v>#DIV/0!</v>
      </c>
      <c r="AH200" s="43" t="e">
        <f t="shared" ref="AH200" si="3214">IF($H193=$AS$2,$H195^0.5/$H196*(AH192*($H198+$H200*AH192))^(5/3)-AH199*($H198+2*(AH192^2+$H200^2*AH192^2)^0.5)^(2/3),$H195^0.5/$H196*($H201^2/8*(2*ACOS(1-AH192/($H201/2))-SIN(2*ACOS(1-AH192/($H201/2)))))^(5/3)-AH199*($H201/2*2*ACOS(1-AH192/($H201/2)))^(2/3))</f>
        <v>#DIV/0!</v>
      </c>
      <c r="AI200" s="43" t="e">
        <f t="shared" ref="AI200" si="3215">IF($H193=$AS$2,$H195^0.5/$H196*(AI192*($H198+$H200*AI192))^(5/3)-AI199*($H198+2*(AI192^2+$H200^2*AI192^2)^0.5)^(2/3),$H195^0.5/$H196*($H201^2/8*(2*ACOS(1-AI192/($H201/2))-SIN(2*ACOS(1-AI192/($H201/2)))))^(5/3)-AI199*($H201/2*2*ACOS(1-AI192/($H201/2)))^(2/3))</f>
        <v>#DIV/0!</v>
      </c>
      <c r="AJ200" s="43" t="e">
        <f t="shared" ref="AJ200" si="3216">IF($H193=$AS$2,$H195^0.5/$H196*(AJ192*($H198+$H200*AJ192))^(5/3)-AJ199*($H198+2*(AJ192^2+$H200^2*AJ192^2)^0.5)^(2/3),$H195^0.5/$H196*($H201^2/8*(2*ACOS(1-AJ192/($H201/2))-SIN(2*ACOS(1-AJ192/($H201/2)))))^(5/3)-AJ199*($H201/2*2*ACOS(1-AJ192/($H201/2)))^(2/3))</f>
        <v>#DIV/0!</v>
      </c>
      <c r="AK200" s="43" t="e">
        <f t="shared" ref="AK200" si="3217">IF($H193=$AS$2,$H195^0.5/$H196*(AK192*($H198+$H200*AK192))^(5/3)-AK199*($H198+2*(AK192^2+$H200^2*AK192^2)^0.5)^(2/3),$H195^0.5/$H196*($H201^2/8*(2*ACOS(1-AK192/($H201/2))-SIN(2*ACOS(1-AK192/($H201/2)))))^(5/3)-AK199*($H201/2*2*ACOS(1-AK192/($H201/2)))^(2/3))</f>
        <v>#DIV/0!</v>
      </c>
      <c r="AL200" s="43" t="e">
        <f t="shared" ref="AL200" si="3218">IF($H193=$AS$2,$H195^0.5/$H196*(AL192*($H198+$H200*AL192))^(5/3)-AL199*($H198+2*(AL192^2+$H200^2*AL192^2)^0.5)^(2/3),$H195^0.5/$H196*($H201^2/8*(2*ACOS(1-AL192/($H201/2))-SIN(2*ACOS(1-AL192/($H201/2)))))^(5/3)-AL199*($H201/2*2*ACOS(1-AL192/($H201/2)))^(2/3))</f>
        <v>#DIV/0!</v>
      </c>
      <c r="AM200" s="43" t="e">
        <f t="shared" ref="AM200" si="3219">IF($H193=$AS$2,$H195^0.5/$H196*(AM192*($H198+$H200*AM192))^(5/3)-AM199*($H198+2*(AM192^2+$H200^2*AM192^2)^0.5)^(2/3),$H195^0.5/$H196*($H201^2/8*(2*ACOS(1-AM192/($H201/2))-SIN(2*ACOS(1-AM192/($H201/2)))))^(5/3)-AM199*($H201/2*2*ACOS(1-AM192/($H201/2)))^(2/3))</f>
        <v>#DIV/0!</v>
      </c>
      <c r="AN200" s="43" t="e">
        <f t="shared" ref="AN200" si="3220">IF($H193=$AS$2,$H195^0.5/$H196*(AN192*($H198+$H200*AN192))^(5/3)-AN199*($H198+2*(AN192^2+$H200^2*AN192^2)^0.5)^(2/3),$H195^0.5/$H196*($H201^2/8*(2*ACOS(1-AN192/($H201/2))-SIN(2*ACOS(1-AN192/($H201/2)))))^(5/3)-AN199*($H201/2*2*ACOS(1-AN192/($H201/2)))^(2/3))</f>
        <v>#DIV/0!</v>
      </c>
    </row>
    <row r="201" spans="1:45" ht="14.25" customHeight="1" x14ac:dyDescent="0.15">
      <c r="A201" s="51"/>
      <c r="B201" s="51"/>
      <c r="C201" s="15" t="s">
        <v>8</v>
      </c>
      <c r="D201" s="16">
        <f>SUM(D200,D196)</f>
        <v>0</v>
      </c>
      <c r="E201" s="13">
        <f>SUM(E200,E196)</f>
        <v>0</v>
      </c>
      <c r="F201" s="17">
        <f>IF(E201=0,0,ROUND(F196*E196/E201+F200*E200/E201,2))</f>
        <v>0</v>
      </c>
      <c r="G201" s="28" t="s">
        <v>22</v>
      </c>
      <c r="H201" s="33"/>
      <c r="I201" s="67"/>
      <c r="J201" s="60"/>
      <c r="K201" s="54"/>
      <c r="L201" s="67"/>
      <c r="M201" s="74"/>
      <c r="N201" s="58"/>
      <c r="O201" s="67"/>
      <c r="P201" s="60"/>
      <c r="Q201" s="54"/>
      <c r="R201" s="57"/>
      <c r="T201" s="46" t="s">
        <v>50</v>
      </c>
      <c r="U201" s="47" t="e">
        <f>IF($H193=$AS$2,5/3*$H195^0.5/$H196*(U192*($H198+$H200*U192))^(2/3)*($H198+2*$H200*U192)-2/3*U199*($H198+2*(U192^2+$H200^2*U192^2)^0.5)^(-1/3)*(U192^2+$H200^2*U192^2)^(-1/2)*2*U192*(1+$H200^2),5/3*$H195^0.5/$H196*($H201^2/8*(2*ACOS(1-U192/($H201/2))-SIN(2*ACOS(1-U192/($H201/2)))))^(2/3)*($H201^2/8*(1-COS(2*ACOS(1-U192/($H201/2)))))-2/3*U199*($H201/2*2*ACOS(1-U192/($H201/2)))^(-1/3)*$H201/2)</f>
        <v>#DIV/0!</v>
      </c>
      <c r="V201" s="47" t="e">
        <f t="shared" ref="V201" si="3221">IF($H193=$AS$2,5/3*$H195^0.5/$H196*(V192*($H198+$H200*V192))^(2/3)*($H198+2*$H200*V192)-2/3*V199*($H198+2*(V192^2+$H200^2*V192^2)^0.5)^(-1/3)*(V192^2+$H200^2*V192^2)^(-1/2)*2*V192*(1+$H200^2),5/3*$H195^0.5/$H196*($H201^2/8*(2*ACOS(1-V192/($H201/2))-SIN(2*ACOS(1-V192/($H201/2)))))^(2/3)*($H201^2/8*(1-COS(2*ACOS(1-V192/($H201/2)))))-2/3*V199*($H201/2*2*ACOS(1-V192/($H201/2)))^(-1/3)*$H201/2)</f>
        <v>#DIV/0!</v>
      </c>
      <c r="W201" s="47" t="e">
        <f t="shared" ref="W201" si="3222">IF($H193=$AS$2,5/3*$H195^0.5/$H196*(W192*($H198+$H200*W192))^(2/3)*($H198+2*$H200*W192)-2/3*W199*($H198+2*(W192^2+$H200^2*W192^2)^0.5)^(-1/3)*(W192^2+$H200^2*W192^2)^(-1/2)*2*W192*(1+$H200^2),5/3*$H195^0.5/$H196*($H201^2/8*(2*ACOS(1-W192/($H201/2))-SIN(2*ACOS(1-W192/($H201/2)))))^(2/3)*($H201^2/8*(1-COS(2*ACOS(1-W192/($H201/2)))))-2/3*W199*($H201/2*2*ACOS(1-W192/($H201/2)))^(-1/3)*$H201/2)</f>
        <v>#DIV/0!</v>
      </c>
      <c r="X201" s="47" t="e">
        <f t="shared" ref="X201" si="3223">IF($H193=$AS$2,5/3*$H195^0.5/$H196*(X192*($H198+$H200*X192))^(2/3)*($H198+2*$H200*X192)-2/3*X199*($H198+2*(X192^2+$H200^2*X192^2)^0.5)^(-1/3)*(X192^2+$H200^2*X192^2)^(-1/2)*2*X192*(1+$H200^2),5/3*$H195^0.5/$H196*($H201^2/8*(2*ACOS(1-X192/($H201/2))-SIN(2*ACOS(1-X192/($H201/2)))))^(2/3)*($H201^2/8*(1-COS(2*ACOS(1-X192/($H201/2)))))-2/3*X199*($H201/2*2*ACOS(1-X192/($H201/2)))^(-1/3)*$H201/2)</f>
        <v>#DIV/0!</v>
      </c>
      <c r="Y201" s="47" t="e">
        <f t="shared" ref="Y201" si="3224">IF($H193=$AS$2,5/3*$H195^0.5/$H196*(Y192*($H198+$H200*Y192))^(2/3)*($H198+2*$H200*Y192)-2/3*Y199*($H198+2*(Y192^2+$H200^2*Y192^2)^0.5)^(-1/3)*(Y192^2+$H200^2*Y192^2)^(-1/2)*2*Y192*(1+$H200^2),5/3*$H195^0.5/$H196*($H201^2/8*(2*ACOS(1-Y192/($H201/2))-SIN(2*ACOS(1-Y192/($H201/2)))))^(2/3)*($H201^2/8*(1-COS(2*ACOS(1-Y192/($H201/2)))))-2/3*Y199*($H201/2*2*ACOS(1-Y192/($H201/2)))^(-1/3)*$H201/2)</f>
        <v>#DIV/0!</v>
      </c>
      <c r="Z201" s="47" t="e">
        <f t="shared" ref="Z201" si="3225">IF($H193=$AS$2,5/3*$H195^0.5/$H196*(Z192*($H198+$H200*Z192))^(2/3)*($H198+2*$H200*Z192)-2/3*Z199*($H198+2*(Z192^2+$H200^2*Z192^2)^0.5)^(-1/3)*(Z192^2+$H200^2*Z192^2)^(-1/2)*2*Z192*(1+$H200^2),5/3*$H195^0.5/$H196*($H201^2/8*(2*ACOS(1-Z192/($H201/2))-SIN(2*ACOS(1-Z192/($H201/2)))))^(2/3)*($H201^2/8*(1-COS(2*ACOS(1-Z192/($H201/2)))))-2/3*Z199*($H201/2*2*ACOS(1-Z192/($H201/2)))^(-1/3)*$H201/2)</f>
        <v>#DIV/0!</v>
      </c>
      <c r="AA201" s="47" t="e">
        <f t="shared" ref="AA201" si="3226">IF($H193=$AS$2,5/3*$H195^0.5/$H196*(AA192*($H198+$H200*AA192))^(2/3)*($H198+2*$H200*AA192)-2/3*AA199*($H198+2*(AA192^2+$H200^2*AA192^2)^0.5)^(-1/3)*(AA192^2+$H200^2*AA192^2)^(-1/2)*2*AA192*(1+$H200^2),5/3*$H195^0.5/$H196*($H201^2/8*(2*ACOS(1-AA192/($H201/2))-SIN(2*ACOS(1-AA192/($H201/2)))))^(2/3)*($H201^2/8*(1-COS(2*ACOS(1-AA192/($H201/2)))))-2/3*AA199*($H201/2*2*ACOS(1-AA192/($H201/2)))^(-1/3)*$H201/2)</f>
        <v>#DIV/0!</v>
      </c>
      <c r="AB201" s="47" t="e">
        <f t="shared" ref="AB201" si="3227">IF($H193=$AS$2,5/3*$H195^0.5/$H196*(AB192*($H198+$H200*AB192))^(2/3)*($H198+2*$H200*AB192)-2/3*AB199*($H198+2*(AB192^2+$H200^2*AB192^2)^0.5)^(-1/3)*(AB192^2+$H200^2*AB192^2)^(-1/2)*2*AB192*(1+$H200^2),5/3*$H195^0.5/$H196*($H201^2/8*(2*ACOS(1-AB192/($H201/2))-SIN(2*ACOS(1-AB192/($H201/2)))))^(2/3)*($H201^2/8*(1-COS(2*ACOS(1-AB192/($H201/2)))))-2/3*AB199*($H201/2*2*ACOS(1-AB192/($H201/2)))^(-1/3)*$H201/2)</f>
        <v>#DIV/0!</v>
      </c>
      <c r="AC201" s="47" t="e">
        <f t="shared" ref="AC201" si="3228">IF($H193=$AS$2,5/3*$H195^0.5/$H196*(AC192*($H198+$H200*AC192))^(2/3)*($H198+2*$H200*AC192)-2/3*AC199*($H198+2*(AC192^2+$H200^2*AC192^2)^0.5)^(-1/3)*(AC192^2+$H200^2*AC192^2)^(-1/2)*2*AC192*(1+$H200^2),5/3*$H195^0.5/$H196*($H201^2/8*(2*ACOS(1-AC192/($H201/2))-SIN(2*ACOS(1-AC192/($H201/2)))))^(2/3)*($H201^2/8*(1-COS(2*ACOS(1-AC192/($H201/2)))))-2/3*AC199*($H201/2*2*ACOS(1-AC192/($H201/2)))^(-1/3)*$H201/2)</f>
        <v>#DIV/0!</v>
      </c>
      <c r="AD201" s="47" t="e">
        <f t="shared" ref="AD201" si="3229">IF($H193=$AS$2,5/3*$H195^0.5/$H196*(AD192*($H198+$H200*AD192))^(2/3)*($H198+2*$H200*AD192)-2/3*AD199*($H198+2*(AD192^2+$H200^2*AD192^2)^0.5)^(-1/3)*(AD192^2+$H200^2*AD192^2)^(-1/2)*2*AD192*(1+$H200^2),5/3*$H195^0.5/$H196*($H201^2/8*(2*ACOS(1-AD192/($H201/2))-SIN(2*ACOS(1-AD192/($H201/2)))))^(2/3)*($H201^2/8*(1-COS(2*ACOS(1-AD192/($H201/2)))))-2/3*AD199*($H201/2*2*ACOS(1-AD192/($H201/2)))^(-1/3)*$H201/2)</f>
        <v>#DIV/0!</v>
      </c>
      <c r="AE201" s="47" t="e">
        <f t="shared" ref="AE201" si="3230">IF($H193=$AS$2,5/3*$H195^0.5/$H196*(AE192*($H198+$H200*AE192))^(2/3)*($H198+2*$H200*AE192)-2/3*AE199*($H198+2*(AE192^2+$H200^2*AE192^2)^0.5)^(-1/3)*(AE192^2+$H200^2*AE192^2)^(-1/2)*2*AE192*(1+$H200^2),5/3*$H195^0.5/$H196*($H201^2/8*(2*ACOS(1-AE192/($H201/2))-SIN(2*ACOS(1-AE192/($H201/2)))))^(2/3)*($H201^2/8*(1-COS(2*ACOS(1-AE192/($H201/2)))))-2/3*AE199*($H201/2*2*ACOS(1-AE192/($H201/2)))^(-1/3)*$H201/2)</f>
        <v>#DIV/0!</v>
      </c>
      <c r="AF201" s="47" t="e">
        <f t="shared" ref="AF201" si="3231">IF($H193=$AS$2,5/3*$H195^0.5/$H196*(AF192*($H198+$H200*AF192))^(2/3)*($H198+2*$H200*AF192)-2/3*AF199*($H198+2*(AF192^2+$H200^2*AF192^2)^0.5)^(-1/3)*(AF192^2+$H200^2*AF192^2)^(-1/2)*2*AF192*(1+$H200^2),5/3*$H195^0.5/$H196*($H201^2/8*(2*ACOS(1-AF192/($H201/2))-SIN(2*ACOS(1-AF192/($H201/2)))))^(2/3)*($H201^2/8*(1-COS(2*ACOS(1-AF192/($H201/2)))))-2/3*AF199*($H201/2*2*ACOS(1-AF192/($H201/2)))^(-1/3)*$H201/2)</f>
        <v>#DIV/0!</v>
      </c>
      <c r="AG201" s="47" t="e">
        <f t="shared" ref="AG201" si="3232">IF($H193=$AS$2,5/3*$H195^0.5/$H196*(AG192*($H198+$H200*AG192))^(2/3)*($H198+2*$H200*AG192)-2/3*AG199*($H198+2*(AG192^2+$H200^2*AG192^2)^0.5)^(-1/3)*(AG192^2+$H200^2*AG192^2)^(-1/2)*2*AG192*(1+$H200^2),5/3*$H195^0.5/$H196*($H201^2/8*(2*ACOS(1-AG192/($H201/2))-SIN(2*ACOS(1-AG192/($H201/2)))))^(2/3)*($H201^2/8*(1-COS(2*ACOS(1-AG192/($H201/2)))))-2/3*AG199*($H201/2*2*ACOS(1-AG192/($H201/2)))^(-1/3)*$H201/2)</f>
        <v>#DIV/0!</v>
      </c>
      <c r="AH201" s="47" t="e">
        <f t="shared" ref="AH201" si="3233">IF($H193=$AS$2,5/3*$H195^0.5/$H196*(AH192*($H198+$H200*AH192))^(2/3)*($H198+2*$H200*AH192)-2/3*AH199*($H198+2*(AH192^2+$H200^2*AH192^2)^0.5)^(-1/3)*(AH192^2+$H200^2*AH192^2)^(-1/2)*2*AH192*(1+$H200^2),5/3*$H195^0.5/$H196*($H201^2/8*(2*ACOS(1-AH192/($H201/2))-SIN(2*ACOS(1-AH192/($H201/2)))))^(2/3)*($H201^2/8*(1-COS(2*ACOS(1-AH192/($H201/2)))))-2/3*AH199*($H201/2*2*ACOS(1-AH192/($H201/2)))^(-1/3)*$H201/2)</f>
        <v>#DIV/0!</v>
      </c>
      <c r="AI201" s="47" t="e">
        <f t="shared" ref="AI201" si="3234">IF($H193=$AS$2,5/3*$H195^0.5/$H196*(AI192*($H198+$H200*AI192))^(2/3)*($H198+2*$H200*AI192)-2/3*AI199*($H198+2*(AI192^2+$H200^2*AI192^2)^0.5)^(-1/3)*(AI192^2+$H200^2*AI192^2)^(-1/2)*2*AI192*(1+$H200^2),5/3*$H195^0.5/$H196*($H201^2/8*(2*ACOS(1-AI192/($H201/2))-SIN(2*ACOS(1-AI192/($H201/2)))))^(2/3)*($H201^2/8*(1-COS(2*ACOS(1-AI192/($H201/2)))))-2/3*AI199*($H201/2*2*ACOS(1-AI192/($H201/2)))^(-1/3)*$H201/2)</f>
        <v>#DIV/0!</v>
      </c>
      <c r="AJ201" s="47" t="e">
        <f t="shared" ref="AJ201" si="3235">IF($H193=$AS$2,5/3*$H195^0.5/$H196*(AJ192*($H198+$H200*AJ192))^(2/3)*($H198+2*$H200*AJ192)-2/3*AJ199*($H198+2*(AJ192^2+$H200^2*AJ192^2)^0.5)^(-1/3)*(AJ192^2+$H200^2*AJ192^2)^(-1/2)*2*AJ192*(1+$H200^2),5/3*$H195^0.5/$H196*($H201^2/8*(2*ACOS(1-AJ192/($H201/2))-SIN(2*ACOS(1-AJ192/($H201/2)))))^(2/3)*($H201^2/8*(1-COS(2*ACOS(1-AJ192/($H201/2)))))-2/3*AJ199*($H201/2*2*ACOS(1-AJ192/($H201/2)))^(-1/3)*$H201/2)</f>
        <v>#DIV/0!</v>
      </c>
      <c r="AK201" s="47" t="e">
        <f t="shared" ref="AK201" si="3236">IF($H193=$AS$2,5/3*$H195^0.5/$H196*(AK192*($H198+$H200*AK192))^(2/3)*($H198+2*$H200*AK192)-2/3*AK199*($H198+2*(AK192^2+$H200^2*AK192^2)^0.5)^(-1/3)*(AK192^2+$H200^2*AK192^2)^(-1/2)*2*AK192*(1+$H200^2),5/3*$H195^0.5/$H196*($H201^2/8*(2*ACOS(1-AK192/($H201/2))-SIN(2*ACOS(1-AK192/($H201/2)))))^(2/3)*($H201^2/8*(1-COS(2*ACOS(1-AK192/($H201/2)))))-2/3*AK199*($H201/2*2*ACOS(1-AK192/($H201/2)))^(-1/3)*$H201/2)</f>
        <v>#DIV/0!</v>
      </c>
      <c r="AL201" s="47" t="e">
        <f t="shared" ref="AL201" si="3237">IF($H193=$AS$2,5/3*$H195^0.5/$H196*(AL192*($H198+$H200*AL192))^(2/3)*($H198+2*$H200*AL192)-2/3*AL199*($H198+2*(AL192^2+$H200^2*AL192^2)^0.5)^(-1/3)*(AL192^2+$H200^2*AL192^2)^(-1/2)*2*AL192*(1+$H200^2),5/3*$H195^0.5/$H196*($H201^2/8*(2*ACOS(1-AL192/($H201/2))-SIN(2*ACOS(1-AL192/($H201/2)))))^(2/3)*($H201^2/8*(1-COS(2*ACOS(1-AL192/($H201/2)))))-2/3*AL199*($H201/2*2*ACOS(1-AL192/($H201/2)))^(-1/3)*$H201/2)</f>
        <v>#DIV/0!</v>
      </c>
      <c r="AM201" s="47" t="e">
        <f t="shared" ref="AM201" si="3238">IF($H193=$AS$2,5/3*$H195^0.5/$H196*(AM192*($H198+$H200*AM192))^(2/3)*($H198+2*$H200*AM192)-2/3*AM199*($H198+2*(AM192^2+$H200^2*AM192^2)^0.5)^(-1/3)*(AM192^2+$H200^2*AM192^2)^(-1/2)*2*AM192*(1+$H200^2),5/3*$H195^0.5/$H196*($H201^2/8*(2*ACOS(1-AM192/($H201/2))-SIN(2*ACOS(1-AM192/($H201/2)))))^(2/3)*($H201^2/8*(1-COS(2*ACOS(1-AM192/($H201/2)))))-2/3*AM199*($H201/2*2*ACOS(1-AM192/($H201/2)))^(-1/3)*$H201/2)</f>
        <v>#DIV/0!</v>
      </c>
      <c r="AN201" s="47" t="e">
        <f t="shared" ref="AN201" si="3239">IF($H193=$AS$2,5/3*$H195^0.5/$H196*(AN192*($H198+$H200*AN192))^(2/3)*($H198+2*$H200*AN192)-2/3*AN199*($H198+2*(AN192^2+$H200^2*AN192^2)^0.5)^(-1/3)*(AN192^2+$H200^2*AN192^2)^(-1/2)*2*AN192*(1+$H200^2),5/3*$H195^0.5/$H196*($H201^2/8*(2*ACOS(1-AN192/($H201/2))-SIN(2*ACOS(1-AN192/($H201/2)))))^(2/3)*($H201^2/8*(1-COS(2*ACOS(1-AN192/($H201/2)))))-2/3*AN199*($H201/2*2*ACOS(1-AN192/($H201/2)))^(-1/3)*$H201/2)</f>
        <v>#DIV/0!</v>
      </c>
    </row>
    <row r="202" spans="1:45" ht="14.25" customHeight="1" x14ac:dyDescent="0.15">
      <c r="A202" s="49"/>
      <c r="B202" s="49"/>
      <c r="C202" s="5"/>
      <c r="D202" s="7"/>
      <c r="E202" s="11">
        <f>ROUND(D202/10000,3)</f>
        <v>0</v>
      </c>
      <c r="F202" s="3"/>
      <c r="G202" s="25" t="s">
        <v>1</v>
      </c>
      <c r="H202" s="29"/>
      <c r="I202" s="61" t="s">
        <v>23</v>
      </c>
      <c r="J202" s="73">
        <f>IF($H203=AS$2,ROUND(H209*0.8,4),ROUND(H211*0.8,4))</f>
        <v>0</v>
      </c>
      <c r="K202" s="52" t="e">
        <f>ROUND(J206*J210,4)</f>
        <v>#DIV/0!</v>
      </c>
      <c r="L202" s="61" t="s">
        <v>31</v>
      </c>
      <c r="M202" s="63" t="e">
        <f>IF(U207=U209,U202,IF(V207=V209,V202,IF(W207=W209,W202,IF(X207=X209,X202,IF(Y207=Y209,Y202,IF(Z207=Z209,Z202,IF(AA207=AA209,AA202,IF(AB207=AB209,AB202,IF(AC207=AC209,AC202,IF(AD207=AD209,AD202,IF(AE207=AE209,AE202,IF(AF207=AF209,AF202,IF(AG207=AG209,AG202,IF(AH207=AH209,AH202,IF(AI207=AI209,AI202,IF(AJ207=AJ209,AJ202,IF(AK207=AK209,AK202,IF(AL207=AL209,AL202,IF(AM207=AM209,AM202,IF(AN207=AN209,AN202,AN202))))))))))))))))))))</f>
        <v>#DIV/0!</v>
      </c>
      <c r="N202" s="58" t="e">
        <f>ROUND(M206*M210,4)</f>
        <v>#DIV/0!</v>
      </c>
      <c r="O202" s="61" t="s">
        <v>99</v>
      </c>
      <c r="P202" s="63" t="e">
        <f>M210</f>
        <v>#DIV/0!</v>
      </c>
      <c r="Q202" s="52" t="e">
        <f>ROUND($F211*$P210*$E211/360,4)</f>
        <v>#DIV/0!</v>
      </c>
      <c r="R202" s="55" t="e">
        <f>IF(AND(K202&gt;Q202,N202=Q202),"ＯＫ","ＮＧ")</f>
        <v>#DIV/0!</v>
      </c>
      <c r="T202" s="40" t="s">
        <v>41</v>
      </c>
      <c r="U202" s="41">
        <f>J202</f>
        <v>0</v>
      </c>
      <c r="V202" s="41" t="e">
        <f>IF($H203=$AS$2,ROUND(U202-U210/U211,5),ROUND($H211/2-$H211/2*COS((2*ACOS(1-U202/($H211/2))-U210/U211)/2),5))</f>
        <v>#DIV/0!</v>
      </c>
      <c r="W202" s="41" t="e">
        <f t="shared" ref="W202" si="3240">IF($H203=$AS$2,ROUND(V202-V210/V211,5),ROUND($H211/2-$H211/2*COS((2*ACOS(1-V202/($H211/2))-V210/V211)/2),5))</f>
        <v>#DIV/0!</v>
      </c>
      <c r="X202" s="41" t="e">
        <f t="shared" ref="X202" si="3241">IF($H203=$AS$2,ROUND(W202-W210/W211,5),ROUND($H211/2-$H211/2*COS((2*ACOS(1-W202/($H211/2))-W210/W211)/2),5))</f>
        <v>#DIV/0!</v>
      </c>
      <c r="Y202" s="41" t="e">
        <f t="shared" ref="Y202" si="3242">IF($H203=$AS$2,ROUND(X202-X210/X211,5),ROUND($H211/2-$H211/2*COS((2*ACOS(1-X202/($H211/2))-X210/X211)/2),5))</f>
        <v>#DIV/0!</v>
      </c>
      <c r="Z202" s="41" t="e">
        <f t="shared" ref="Z202" si="3243">IF($H203=$AS$2,ROUND(Y202-Y210/Y211,5),ROUND($H211/2-$H211/2*COS((2*ACOS(1-Y202/($H211/2))-Y210/Y211)/2),5))</f>
        <v>#DIV/0!</v>
      </c>
      <c r="AA202" s="41" t="e">
        <f t="shared" ref="AA202" si="3244">IF($H203=$AS$2,ROUND(Z202-Z210/Z211,5),ROUND($H211/2-$H211/2*COS((2*ACOS(1-Z202/($H211/2))-Z210/Z211)/2),5))</f>
        <v>#DIV/0!</v>
      </c>
      <c r="AB202" s="41" t="e">
        <f t="shared" ref="AB202" si="3245">IF($H203=$AS$2,ROUND(AA202-AA210/AA211,5),ROUND($H211/2-$H211/2*COS((2*ACOS(1-AA202/($H211/2))-AA210/AA211)/2),5))</f>
        <v>#DIV/0!</v>
      </c>
      <c r="AC202" s="41" t="e">
        <f t="shared" ref="AC202" si="3246">IF($H203=$AS$2,ROUND(AB202-AB210/AB211,5),ROUND($H211/2-$H211/2*COS((2*ACOS(1-AB202/($H211/2))-AB210/AB211)/2),5))</f>
        <v>#DIV/0!</v>
      </c>
      <c r="AD202" s="41" t="e">
        <f t="shared" ref="AD202" si="3247">IF($H203=$AS$2,ROUND(AC202-AC210/AC211,5),ROUND($H211/2-$H211/2*COS((2*ACOS(1-AC202/($H211/2))-AC210/AC211)/2),5))</f>
        <v>#DIV/0!</v>
      </c>
      <c r="AE202" s="41" t="e">
        <f t="shared" ref="AE202" si="3248">IF($H203=$AS$2,ROUND(AD202-AD210/AD211,5),ROUND($H211/2-$H211/2*COS((2*ACOS(1-AD202/($H211/2))-AD210/AD211)/2),5))</f>
        <v>#DIV/0!</v>
      </c>
      <c r="AF202" s="41" t="e">
        <f t="shared" ref="AF202" si="3249">IF($H203=$AS$2,ROUND(AE202-AE210/AE211,5),ROUND($H211/2-$H211/2*COS((2*ACOS(1-AE202/($H211/2))-AE210/AE211)/2),5))</f>
        <v>#DIV/0!</v>
      </c>
      <c r="AG202" s="41" t="e">
        <f t="shared" ref="AG202" si="3250">IF($H203=$AS$2,ROUND(AF202-AF210/AF211,5),ROUND($H211/2-$H211/2*COS((2*ACOS(1-AF202/($H211/2))-AF210/AF211)/2),5))</f>
        <v>#DIV/0!</v>
      </c>
      <c r="AH202" s="41" t="e">
        <f t="shared" ref="AH202" si="3251">IF($H203=$AS$2,ROUND(AG202-AG210/AG211,5),ROUND($H211/2-$H211/2*COS((2*ACOS(1-AG202/($H211/2))-AG210/AG211)/2),5))</f>
        <v>#DIV/0!</v>
      </c>
      <c r="AI202" s="41" t="e">
        <f t="shared" ref="AI202" si="3252">IF($H203=$AS$2,ROUND(AH202-AH210/AH211,5),ROUND($H211/2-$H211/2*COS((2*ACOS(1-AH202/($H211/2))-AH210/AH211)/2),5))</f>
        <v>#DIV/0!</v>
      </c>
      <c r="AJ202" s="41" t="e">
        <f t="shared" ref="AJ202" si="3253">IF($H203=$AS$2,ROUND(AI202-AI210/AI211,5),ROUND($H211/2-$H211/2*COS((2*ACOS(1-AI202/($H211/2))-AI210/AI211)/2),5))</f>
        <v>#DIV/0!</v>
      </c>
      <c r="AK202" s="41" t="e">
        <f t="shared" ref="AK202" si="3254">IF($H203=$AS$2,ROUND(AJ202-AJ210/AJ211,5),ROUND($H211/2-$H211/2*COS((2*ACOS(1-AJ202/($H211/2))-AJ210/AJ211)/2),5))</f>
        <v>#DIV/0!</v>
      </c>
      <c r="AL202" s="41" t="e">
        <f t="shared" ref="AL202" si="3255">IF($H203=$AS$2,ROUND(AK202-AK210/AK211,5),ROUND($H211/2-$H211/2*COS((2*ACOS(1-AK202/($H211/2))-AK210/AK211)/2),5))</f>
        <v>#DIV/0!</v>
      </c>
      <c r="AM202" s="41" t="e">
        <f t="shared" ref="AM202" si="3256">IF($H203=$AS$2,ROUND(AL202-AL210/AL211,5),ROUND($H211/2-$H211/2*COS((2*ACOS(1-AL202/($H211/2))-AL210/AL211)/2),5))</f>
        <v>#DIV/0!</v>
      </c>
      <c r="AN202" s="41" t="e">
        <f t="shared" ref="AN202" si="3257">IF($H203=$AS$2,ROUND(AM202-AM210/AM211,5),ROUND($H211/2-$H211/2*COS((2*ACOS(1-AM202/($H211/2))-AM210/AM211)/2),5))</f>
        <v>#DIV/0!</v>
      </c>
      <c r="AS202" t="s">
        <v>11</v>
      </c>
    </row>
    <row r="203" spans="1:45" ht="14.25" customHeight="1" x14ac:dyDescent="0.15">
      <c r="A203" s="50"/>
      <c r="B203" s="50"/>
      <c r="C203" s="6"/>
      <c r="D203" s="8"/>
      <c r="E203" s="12">
        <f>ROUND(D203/10000,3)</f>
        <v>0</v>
      </c>
      <c r="F203" s="4"/>
      <c r="G203" s="26" t="s">
        <v>17</v>
      </c>
      <c r="H203" s="30"/>
      <c r="I203" s="62"/>
      <c r="J203" s="59"/>
      <c r="K203" s="53"/>
      <c r="L203" s="62"/>
      <c r="M203" s="64"/>
      <c r="N203" s="58"/>
      <c r="O203" s="62"/>
      <c r="P203" s="64"/>
      <c r="Q203" s="53"/>
      <c r="R203" s="56"/>
      <c r="T203" s="42" t="s">
        <v>42</v>
      </c>
      <c r="U203" s="43" t="e">
        <f>IF($H203=$AS$2,ROUND($H208+2*(U202^2+$H210^2*U202^2)^0.5,5),ROUND($H211/2*2*ACOS(1-U202/($H211/2)),5))</f>
        <v>#DIV/0!</v>
      </c>
      <c r="V203" s="43" t="e">
        <f t="shared" ref="V203" si="3258">IF($H203=$AS$2,ROUND($H208+2*(V202^2+$H210^2*V202^2)^0.5,5),ROUND($H211/2*2*ACOS(1-V202/($H211/2)),5))</f>
        <v>#DIV/0!</v>
      </c>
      <c r="W203" s="43" t="e">
        <f t="shared" ref="W203" si="3259">IF($H203=$AS$2,ROUND($H208+2*(W202^2+$H210^2*W202^2)^0.5,5),ROUND($H211/2*2*ACOS(1-W202/($H211/2)),5))</f>
        <v>#DIV/0!</v>
      </c>
      <c r="X203" s="43" t="e">
        <f t="shared" ref="X203" si="3260">IF($H203=$AS$2,ROUND($H208+2*(X202^2+$H210^2*X202^2)^0.5,5),ROUND($H211/2*2*ACOS(1-X202/($H211/2)),5))</f>
        <v>#DIV/0!</v>
      </c>
      <c r="Y203" s="43" t="e">
        <f t="shared" ref="Y203" si="3261">IF($H203=$AS$2,ROUND($H208+2*(Y202^2+$H210^2*Y202^2)^0.5,5),ROUND($H211/2*2*ACOS(1-Y202/($H211/2)),5))</f>
        <v>#DIV/0!</v>
      </c>
      <c r="Z203" s="43" t="e">
        <f t="shared" ref="Z203" si="3262">IF($H203=$AS$2,ROUND($H208+2*(Z202^2+$H210^2*Z202^2)^0.5,5),ROUND($H211/2*2*ACOS(1-Z202/($H211/2)),5))</f>
        <v>#DIV/0!</v>
      </c>
      <c r="AA203" s="43" t="e">
        <f t="shared" ref="AA203" si="3263">IF($H203=$AS$2,ROUND($H208+2*(AA202^2+$H210^2*AA202^2)^0.5,5),ROUND($H211/2*2*ACOS(1-AA202/($H211/2)),5))</f>
        <v>#DIV/0!</v>
      </c>
      <c r="AB203" s="43" t="e">
        <f t="shared" ref="AB203" si="3264">IF($H203=$AS$2,ROUND($H208+2*(AB202^2+$H210^2*AB202^2)^0.5,5),ROUND($H211/2*2*ACOS(1-AB202/($H211/2)),5))</f>
        <v>#DIV/0!</v>
      </c>
      <c r="AC203" s="43" t="e">
        <f t="shared" ref="AC203" si="3265">IF($H203=$AS$2,ROUND($H208+2*(AC202^2+$H210^2*AC202^2)^0.5,5),ROUND($H211/2*2*ACOS(1-AC202/($H211/2)),5))</f>
        <v>#DIV/0!</v>
      </c>
      <c r="AD203" s="43" t="e">
        <f t="shared" ref="AD203" si="3266">IF($H203=$AS$2,ROUND($H208+2*(AD202^2+$H210^2*AD202^2)^0.5,5),ROUND($H211/2*2*ACOS(1-AD202/($H211/2)),5))</f>
        <v>#DIV/0!</v>
      </c>
      <c r="AE203" s="43" t="e">
        <f t="shared" ref="AE203" si="3267">IF($H203=$AS$2,ROUND($H208+2*(AE202^2+$H210^2*AE202^2)^0.5,5),ROUND($H211/2*2*ACOS(1-AE202/($H211/2)),5))</f>
        <v>#DIV/0!</v>
      </c>
      <c r="AF203" s="43" t="e">
        <f t="shared" ref="AF203" si="3268">IF($H203=$AS$2,ROUND($H208+2*(AF202^2+$H210^2*AF202^2)^0.5,5),ROUND($H211/2*2*ACOS(1-AF202/($H211/2)),5))</f>
        <v>#DIV/0!</v>
      </c>
      <c r="AG203" s="43" t="e">
        <f t="shared" ref="AG203" si="3269">IF($H203=$AS$2,ROUND($H208+2*(AG202^2+$H210^2*AG202^2)^0.5,5),ROUND($H211/2*2*ACOS(1-AG202/($H211/2)),5))</f>
        <v>#DIV/0!</v>
      </c>
      <c r="AH203" s="43" t="e">
        <f t="shared" ref="AH203" si="3270">IF($H203=$AS$2,ROUND($H208+2*(AH202^2+$H210^2*AH202^2)^0.5,5),ROUND($H211/2*2*ACOS(1-AH202/($H211/2)),5))</f>
        <v>#DIV/0!</v>
      </c>
      <c r="AI203" s="43" t="e">
        <f t="shared" ref="AI203" si="3271">IF($H203=$AS$2,ROUND($H208+2*(AI202^2+$H210^2*AI202^2)^0.5,5),ROUND($H211/2*2*ACOS(1-AI202/($H211/2)),5))</f>
        <v>#DIV/0!</v>
      </c>
      <c r="AJ203" s="43" t="e">
        <f t="shared" ref="AJ203" si="3272">IF($H203=$AS$2,ROUND($H208+2*(AJ202^2+$H210^2*AJ202^2)^0.5,5),ROUND($H211/2*2*ACOS(1-AJ202/($H211/2)),5))</f>
        <v>#DIV/0!</v>
      </c>
      <c r="AK203" s="43" t="e">
        <f t="shared" ref="AK203" si="3273">IF($H203=$AS$2,ROUND($H208+2*(AK202^2+$H210^2*AK202^2)^0.5,5),ROUND($H211/2*2*ACOS(1-AK202/($H211/2)),5))</f>
        <v>#DIV/0!</v>
      </c>
      <c r="AL203" s="43" t="e">
        <f t="shared" ref="AL203" si="3274">IF($H203=$AS$2,ROUND($H208+2*(AL202^2+$H210^2*AL202^2)^0.5,5),ROUND($H211/2*2*ACOS(1-AL202/($H211/2)),5))</f>
        <v>#DIV/0!</v>
      </c>
      <c r="AM203" s="43" t="e">
        <f t="shared" ref="AM203" si="3275">IF($H203=$AS$2,ROUND($H208+2*(AM202^2+$H210^2*AM202^2)^0.5,5),ROUND($H211/2*2*ACOS(1-AM202/($H211/2)),5))</f>
        <v>#DIV/0!</v>
      </c>
      <c r="AN203" s="43" t="e">
        <f t="shared" ref="AN203" si="3276">IF($H203=$AS$2,ROUND($H208+2*(AN202^2+$H210^2*AN202^2)^0.5,5),ROUND($H211/2*2*ACOS(1-AN202/($H211/2)),5))</f>
        <v>#DIV/0!</v>
      </c>
      <c r="AS203" t="s">
        <v>12</v>
      </c>
    </row>
    <row r="204" spans="1:45" ht="14.25" customHeight="1" x14ac:dyDescent="0.15">
      <c r="A204" s="50"/>
      <c r="B204" s="50"/>
      <c r="C204" s="6"/>
      <c r="D204" s="8"/>
      <c r="E204" s="12">
        <f>ROUND(D204/10000,3)</f>
        <v>0</v>
      </c>
      <c r="F204" s="4"/>
      <c r="G204" s="26" t="s">
        <v>18</v>
      </c>
      <c r="H204" s="31"/>
      <c r="I204" s="62" t="s">
        <v>24</v>
      </c>
      <c r="J204" s="59" t="e">
        <f>IF($H203=$AS$2,ROUND($H208+2*(J202^2+$H210^2*J202^2)^0.5,4),ROUND($H211/2*(2*ACOS(1-J202/($H211/2))),4))</f>
        <v>#DIV/0!</v>
      </c>
      <c r="K204" s="53"/>
      <c r="L204" s="62" t="s">
        <v>34</v>
      </c>
      <c r="M204" s="65" t="e">
        <f>IF($H203=$AS$2,ROUND($H208+2*(M202^2+$H210^2*M202^2)^0.5,5),ROUND($H211/2*(2*ACOS(1-M202/($H211/2))),5))</f>
        <v>#DIV/0!</v>
      </c>
      <c r="N204" s="58"/>
      <c r="O204" s="68" t="s">
        <v>27</v>
      </c>
      <c r="P204" s="70"/>
      <c r="Q204" s="53"/>
      <c r="R204" s="56"/>
      <c r="T204" s="42" t="s">
        <v>43</v>
      </c>
      <c r="U204" s="43" t="e">
        <f>IF($H203=$AS$2,ROUND(U202*($H208+$H210*U202),5),ROUND($H211^2/8*(2*ACOS(1-U202/($H211/2))-SIN(2*ACOS(1-U202/($H211/2)))),5))</f>
        <v>#DIV/0!</v>
      </c>
      <c r="V204" s="43" t="e">
        <f t="shared" ref="V204" si="3277">IF($H203=$AS$2,ROUND(V202*($H208+$H210*V202),5),ROUND($H211^2/8*(2*ACOS(1-V202/($H211/2))-SIN(2*ACOS(1-V202/($H211/2)))),5))</f>
        <v>#DIV/0!</v>
      </c>
      <c r="W204" s="43" t="e">
        <f t="shared" ref="W204" si="3278">IF($H203=$AS$2,ROUND(W202*($H208+$H210*W202),5),ROUND($H211^2/8*(2*ACOS(1-W202/($H211/2))-SIN(2*ACOS(1-W202/($H211/2)))),5))</f>
        <v>#DIV/0!</v>
      </c>
      <c r="X204" s="43" t="e">
        <f t="shared" ref="X204" si="3279">IF($H203=$AS$2,ROUND(X202*($H208+$H210*X202),5),ROUND($H211^2/8*(2*ACOS(1-X202/($H211/2))-SIN(2*ACOS(1-X202/($H211/2)))),5))</f>
        <v>#DIV/0!</v>
      </c>
      <c r="Y204" s="43" t="e">
        <f t="shared" ref="Y204" si="3280">IF($H203=$AS$2,ROUND(Y202*($H208+$H210*Y202),5),ROUND($H211^2/8*(2*ACOS(1-Y202/($H211/2))-SIN(2*ACOS(1-Y202/($H211/2)))),5))</f>
        <v>#DIV/0!</v>
      </c>
      <c r="Z204" s="43" t="e">
        <f t="shared" ref="Z204" si="3281">IF($H203=$AS$2,ROUND(Z202*($H208+$H210*Z202),5),ROUND($H211^2/8*(2*ACOS(1-Z202/($H211/2))-SIN(2*ACOS(1-Z202/($H211/2)))),5))</f>
        <v>#DIV/0!</v>
      </c>
      <c r="AA204" s="43" t="e">
        <f t="shared" ref="AA204" si="3282">IF($H203=$AS$2,ROUND(AA202*($H208+$H210*AA202),5),ROUND($H211^2/8*(2*ACOS(1-AA202/($H211/2))-SIN(2*ACOS(1-AA202/($H211/2)))),5))</f>
        <v>#DIV/0!</v>
      </c>
      <c r="AB204" s="43" t="e">
        <f t="shared" ref="AB204" si="3283">IF($H203=$AS$2,ROUND(AB202*($H208+$H210*AB202),5),ROUND($H211^2/8*(2*ACOS(1-AB202/($H211/2))-SIN(2*ACOS(1-AB202/($H211/2)))),5))</f>
        <v>#DIV/0!</v>
      </c>
      <c r="AC204" s="43" t="e">
        <f t="shared" ref="AC204" si="3284">IF($H203=$AS$2,ROUND(AC202*($H208+$H210*AC202),5),ROUND($H211^2/8*(2*ACOS(1-AC202/($H211/2))-SIN(2*ACOS(1-AC202/($H211/2)))),5))</f>
        <v>#DIV/0!</v>
      </c>
      <c r="AD204" s="43" t="e">
        <f t="shared" ref="AD204" si="3285">IF($H203=$AS$2,ROUND(AD202*($H208+$H210*AD202),5),ROUND($H211^2/8*(2*ACOS(1-AD202/($H211/2))-SIN(2*ACOS(1-AD202/($H211/2)))),5))</f>
        <v>#DIV/0!</v>
      </c>
      <c r="AE204" s="43" t="e">
        <f t="shared" ref="AE204" si="3286">IF($H203=$AS$2,ROUND(AE202*($H208+$H210*AE202),5),ROUND($H211^2/8*(2*ACOS(1-AE202/($H211/2))-SIN(2*ACOS(1-AE202/($H211/2)))),5))</f>
        <v>#DIV/0!</v>
      </c>
      <c r="AF204" s="43" t="e">
        <f t="shared" ref="AF204" si="3287">IF($H203=$AS$2,ROUND(AF202*($H208+$H210*AF202),5),ROUND($H211^2/8*(2*ACOS(1-AF202/($H211/2))-SIN(2*ACOS(1-AF202/($H211/2)))),5))</f>
        <v>#DIV/0!</v>
      </c>
      <c r="AG204" s="43" t="e">
        <f t="shared" ref="AG204" si="3288">IF($H203=$AS$2,ROUND(AG202*($H208+$H210*AG202),5),ROUND($H211^2/8*(2*ACOS(1-AG202/($H211/2))-SIN(2*ACOS(1-AG202/($H211/2)))),5))</f>
        <v>#DIV/0!</v>
      </c>
      <c r="AH204" s="43" t="e">
        <f t="shared" ref="AH204" si="3289">IF($H203=$AS$2,ROUND(AH202*($H208+$H210*AH202),5),ROUND($H211^2/8*(2*ACOS(1-AH202/($H211/2))-SIN(2*ACOS(1-AH202/($H211/2)))),5))</f>
        <v>#DIV/0!</v>
      </c>
      <c r="AI204" s="43" t="e">
        <f t="shared" ref="AI204" si="3290">IF($H203=$AS$2,ROUND(AI202*($H208+$H210*AI202),5),ROUND($H211^2/8*(2*ACOS(1-AI202/($H211/2))-SIN(2*ACOS(1-AI202/($H211/2)))),5))</f>
        <v>#DIV/0!</v>
      </c>
      <c r="AJ204" s="43" t="e">
        <f t="shared" ref="AJ204" si="3291">IF($H203=$AS$2,ROUND(AJ202*($H208+$H210*AJ202),5),ROUND($H211^2/8*(2*ACOS(1-AJ202/($H211/2))-SIN(2*ACOS(1-AJ202/($H211/2)))),5))</f>
        <v>#DIV/0!</v>
      </c>
      <c r="AK204" s="43" t="e">
        <f t="shared" ref="AK204" si="3292">IF($H203=$AS$2,ROUND(AK202*($H208+$H210*AK202),5),ROUND($H211^2/8*(2*ACOS(1-AK202/($H211/2))-SIN(2*ACOS(1-AK202/($H211/2)))),5))</f>
        <v>#DIV/0!</v>
      </c>
      <c r="AL204" s="43" t="e">
        <f t="shared" ref="AL204" si="3293">IF($H203=$AS$2,ROUND(AL202*($H208+$H210*AL202),5),ROUND($H211^2/8*(2*ACOS(1-AL202/($H211/2))-SIN(2*ACOS(1-AL202/($H211/2)))),5))</f>
        <v>#DIV/0!</v>
      </c>
      <c r="AM204" s="43" t="e">
        <f t="shared" ref="AM204" si="3294">IF($H203=$AS$2,ROUND(AM202*($H208+$H210*AM202),5),ROUND($H211^2/8*(2*ACOS(1-AM202/($H211/2))-SIN(2*ACOS(1-AM202/($H211/2)))),5))</f>
        <v>#DIV/0!</v>
      </c>
      <c r="AN204" s="43" t="e">
        <f t="shared" ref="AN204" si="3295">IF($H203=$AS$2,ROUND(AN202*($H208+$H210*AN202),5),ROUND($H211^2/8*(2*ACOS(1-AN202/($H211/2))-SIN(2*ACOS(1-AN202/($H211/2)))),5))</f>
        <v>#DIV/0!</v>
      </c>
    </row>
    <row r="205" spans="1:45" ht="14.25" customHeight="1" x14ac:dyDescent="0.15">
      <c r="A205" s="50"/>
      <c r="B205" s="50"/>
      <c r="C205" s="6"/>
      <c r="D205" s="8"/>
      <c r="E205" s="12">
        <f>ROUND(D205/10000,3)</f>
        <v>0</v>
      </c>
      <c r="F205" s="4"/>
      <c r="G205" s="26" t="s">
        <v>19</v>
      </c>
      <c r="H205" s="48"/>
      <c r="I205" s="62"/>
      <c r="J205" s="59"/>
      <c r="K205" s="53"/>
      <c r="L205" s="62"/>
      <c r="M205" s="66"/>
      <c r="N205" s="58"/>
      <c r="O205" s="69"/>
      <c r="P205" s="70"/>
      <c r="Q205" s="53"/>
      <c r="R205" s="56"/>
      <c r="T205" s="42" t="s">
        <v>44</v>
      </c>
      <c r="U205" s="43" t="e">
        <f>ROUND(U204/U203,5)</f>
        <v>#DIV/0!</v>
      </c>
      <c r="V205" s="43" t="e">
        <f t="shared" ref="V205" si="3296">ROUND(V204/V203,5)</f>
        <v>#DIV/0!</v>
      </c>
      <c r="W205" s="43" t="e">
        <f t="shared" ref="W205" si="3297">ROUND(W204/W203,5)</f>
        <v>#DIV/0!</v>
      </c>
      <c r="X205" s="43" t="e">
        <f t="shared" ref="X205" si="3298">ROUND(X204/X203,5)</f>
        <v>#DIV/0!</v>
      </c>
      <c r="Y205" s="43" t="e">
        <f t="shared" ref="Y205" si="3299">ROUND(Y204/Y203,5)</f>
        <v>#DIV/0!</v>
      </c>
      <c r="Z205" s="43" t="e">
        <f t="shared" ref="Z205" si="3300">ROUND(Z204/Z203,5)</f>
        <v>#DIV/0!</v>
      </c>
      <c r="AA205" s="43" t="e">
        <f t="shared" ref="AA205" si="3301">ROUND(AA204/AA203,5)</f>
        <v>#DIV/0!</v>
      </c>
      <c r="AB205" s="43" t="e">
        <f t="shared" ref="AB205" si="3302">ROUND(AB204/AB203,5)</f>
        <v>#DIV/0!</v>
      </c>
      <c r="AC205" s="43" t="e">
        <f t="shared" ref="AC205" si="3303">ROUND(AC204/AC203,5)</f>
        <v>#DIV/0!</v>
      </c>
      <c r="AD205" s="43" t="e">
        <f t="shared" ref="AD205" si="3304">ROUND(AD204/AD203,5)</f>
        <v>#DIV/0!</v>
      </c>
      <c r="AE205" s="43" t="e">
        <f t="shared" ref="AE205" si="3305">ROUND(AE204/AE203,5)</f>
        <v>#DIV/0!</v>
      </c>
      <c r="AF205" s="43" t="e">
        <f t="shared" ref="AF205" si="3306">ROUND(AF204/AF203,5)</f>
        <v>#DIV/0!</v>
      </c>
      <c r="AG205" s="43" t="e">
        <f t="shared" ref="AG205" si="3307">ROUND(AG204/AG203,5)</f>
        <v>#DIV/0!</v>
      </c>
      <c r="AH205" s="43" t="e">
        <f t="shared" ref="AH205" si="3308">ROUND(AH204/AH203,5)</f>
        <v>#DIV/0!</v>
      </c>
      <c r="AI205" s="43" t="e">
        <f t="shared" ref="AI205" si="3309">ROUND(AI204/AI203,5)</f>
        <v>#DIV/0!</v>
      </c>
      <c r="AJ205" s="43" t="e">
        <f t="shared" ref="AJ205" si="3310">ROUND(AJ204/AJ203,5)</f>
        <v>#DIV/0!</v>
      </c>
      <c r="AK205" s="43" t="e">
        <f t="shared" ref="AK205" si="3311">ROUND(AK204/AK203,5)</f>
        <v>#DIV/0!</v>
      </c>
      <c r="AL205" s="43" t="e">
        <f t="shared" ref="AL205" si="3312">ROUND(AL204/AL203,5)</f>
        <v>#DIV/0!</v>
      </c>
      <c r="AM205" s="43" t="e">
        <f t="shared" ref="AM205" si="3313">ROUND(AM204/AM203,5)</f>
        <v>#DIV/0!</v>
      </c>
      <c r="AN205" s="43" t="e">
        <f t="shared" ref="AN205" si="3314">ROUND(AN204/AN203,5)</f>
        <v>#DIV/0!</v>
      </c>
    </row>
    <row r="206" spans="1:45" ht="14.25" customHeight="1" x14ac:dyDescent="0.15">
      <c r="A206" s="50"/>
      <c r="B206" s="50"/>
      <c r="C206" s="15" t="s">
        <v>6</v>
      </c>
      <c r="D206" s="16">
        <f>SUM(D202:D205)</f>
        <v>0</v>
      </c>
      <c r="E206" s="13">
        <f>SUM(E202:E205)</f>
        <v>0</v>
      </c>
      <c r="F206" s="17">
        <f>IF(E206=0,0,ROUND(F202*E202/E206+F203*E203/E206+F204*E204/E206+F205*E205/E206,2))</f>
        <v>0</v>
      </c>
      <c r="G206" s="38" t="s">
        <v>20</v>
      </c>
      <c r="H206" s="32"/>
      <c r="I206" s="62" t="s">
        <v>32</v>
      </c>
      <c r="J206" s="59" t="e">
        <f>IF($H203=$AS$2,ROUND(J202*($H208+$H210*J202),4),ROUND($H211^2/8*((2*ACOS(1-J202/($H211/2)))-SIN((2*ACOS(1-J202/($H211/2))))),4))</f>
        <v>#DIV/0!</v>
      </c>
      <c r="K206" s="53"/>
      <c r="L206" s="62" t="s">
        <v>33</v>
      </c>
      <c r="M206" s="64" t="e">
        <f>IF($H203=$AS$2,ROUND(M202*($H208+$H210*M202),5),ROUND($H211^2/8*(2*ACOS(1-M202/($H211/2))-SIN(2*ACOS(1-M202/($H211/2)))),5))</f>
        <v>#DIV/0!</v>
      </c>
      <c r="N206" s="58"/>
      <c r="O206" s="62" t="s">
        <v>28</v>
      </c>
      <c r="P206" s="59" t="e">
        <f>ROUND($H204/M210/60,4)</f>
        <v>#DIV/0!</v>
      </c>
      <c r="Q206" s="53"/>
      <c r="R206" s="56"/>
      <c r="T206" s="42" t="s">
        <v>45</v>
      </c>
      <c r="U206" s="43" t="e">
        <f>ROUND((U205^(2/3)*$H205^0.5)/$H206,5)</f>
        <v>#DIV/0!</v>
      </c>
      <c r="V206" s="43" t="e">
        <f>ROUND((V205^(2/3)*$H205^0.5)/$H206,5)</f>
        <v>#DIV/0!</v>
      </c>
      <c r="W206" s="43" t="e">
        <f t="shared" ref="W206" si="3315">ROUND((W205^(2/3)*$H205^0.5)/$H206,5)</f>
        <v>#DIV/0!</v>
      </c>
      <c r="X206" s="43" t="e">
        <f t="shared" ref="X206" si="3316">ROUND((X205^(2/3)*$H205^0.5)/$H206,5)</f>
        <v>#DIV/0!</v>
      </c>
      <c r="Y206" s="43" t="e">
        <f t="shared" ref="Y206" si="3317">ROUND((Y205^(2/3)*$H205^0.5)/$H206,5)</f>
        <v>#DIV/0!</v>
      </c>
      <c r="Z206" s="43" t="e">
        <f t="shared" ref="Z206" si="3318">ROUND((Z205^(2/3)*$H205^0.5)/$H206,5)</f>
        <v>#DIV/0!</v>
      </c>
      <c r="AA206" s="43" t="e">
        <f t="shared" ref="AA206" si="3319">ROUND((AA205^(2/3)*$H205^0.5)/$H206,5)</f>
        <v>#DIV/0!</v>
      </c>
      <c r="AB206" s="43" t="e">
        <f t="shared" ref="AB206" si="3320">ROUND((AB205^(2/3)*$H205^0.5)/$H206,5)</f>
        <v>#DIV/0!</v>
      </c>
      <c r="AC206" s="43" t="e">
        <f t="shared" ref="AC206" si="3321">ROUND((AC205^(2/3)*$H205^0.5)/$H206,5)</f>
        <v>#DIV/0!</v>
      </c>
      <c r="AD206" s="43" t="e">
        <f t="shared" ref="AD206" si="3322">ROUND((AD205^(2/3)*$H205^0.5)/$H206,5)</f>
        <v>#DIV/0!</v>
      </c>
      <c r="AE206" s="43" t="e">
        <f t="shared" ref="AE206" si="3323">ROUND((AE205^(2/3)*$H205^0.5)/$H206,5)</f>
        <v>#DIV/0!</v>
      </c>
      <c r="AF206" s="43" t="e">
        <f t="shared" ref="AF206" si="3324">ROUND((AF205^(2/3)*$H205^0.5)/$H206,5)</f>
        <v>#DIV/0!</v>
      </c>
      <c r="AG206" s="43" t="e">
        <f t="shared" ref="AG206" si="3325">ROUND((AG205^(2/3)*$H205^0.5)/$H206,5)</f>
        <v>#DIV/0!</v>
      </c>
      <c r="AH206" s="43" t="e">
        <f t="shared" ref="AH206" si="3326">ROUND((AH205^(2/3)*$H205^0.5)/$H206,5)</f>
        <v>#DIV/0!</v>
      </c>
      <c r="AI206" s="43" t="e">
        <f t="shared" ref="AI206" si="3327">ROUND((AI205^(2/3)*$H205^0.5)/$H206,5)</f>
        <v>#DIV/0!</v>
      </c>
      <c r="AJ206" s="43" t="e">
        <f t="shared" ref="AJ206" si="3328">ROUND((AJ205^(2/3)*$H205^0.5)/$H206,5)</f>
        <v>#DIV/0!</v>
      </c>
      <c r="AK206" s="43" t="e">
        <f t="shared" ref="AK206" si="3329">ROUND((AK205^(2/3)*$H205^0.5)/$H206,5)</f>
        <v>#DIV/0!</v>
      </c>
      <c r="AL206" s="43" t="e">
        <f t="shared" ref="AL206" si="3330">ROUND((AL205^(2/3)*$H205^0.5)/$H206,5)</f>
        <v>#DIV/0!</v>
      </c>
      <c r="AM206" s="43" t="e">
        <f t="shared" ref="AM206" si="3331">ROUND((AM205^(2/3)*$H205^0.5)/$H206,5)</f>
        <v>#DIV/0!</v>
      </c>
      <c r="AN206" s="43" t="e">
        <f t="shared" ref="AN206" si="3332">ROUND((AN205^(2/3)*$H205^0.5)/$H206,5)</f>
        <v>#DIV/0!</v>
      </c>
    </row>
    <row r="207" spans="1:45" ht="14.25" customHeight="1" x14ac:dyDescent="0.15">
      <c r="A207" s="50"/>
      <c r="B207" s="50"/>
      <c r="C207" s="5"/>
      <c r="D207" s="7"/>
      <c r="E207" s="11">
        <f>ROUND(D207/10000,3)</f>
        <v>0</v>
      </c>
      <c r="F207" s="3"/>
      <c r="G207" s="26" t="s">
        <v>97</v>
      </c>
      <c r="H207" s="31"/>
      <c r="I207" s="62"/>
      <c r="J207" s="59"/>
      <c r="K207" s="53"/>
      <c r="L207" s="62"/>
      <c r="M207" s="64"/>
      <c r="N207" s="58"/>
      <c r="O207" s="62"/>
      <c r="P207" s="59"/>
      <c r="Q207" s="53"/>
      <c r="R207" s="56"/>
      <c r="T207" s="44" t="s">
        <v>46</v>
      </c>
      <c r="U207" s="45" t="e">
        <f>ROUND(U204*U206,4)</f>
        <v>#DIV/0!</v>
      </c>
      <c r="V207" s="45" t="e">
        <f t="shared" ref="V207" si="3333">ROUND(V204*V206,4)</f>
        <v>#DIV/0!</v>
      </c>
      <c r="W207" s="45" t="e">
        <f t="shared" ref="W207" si="3334">ROUND(W204*W206,4)</f>
        <v>#DIV/0!</v>
      </c>
      <c r="X207" s="45" t="e">
        <f t="shared" ref="X207" si="3335">ROUND(X204*X206,4)</f>
        <v>#DIV/0!</v>
      </c>
      <c r="Y207" s="45" t="e">
        <f t="shared" ref="Y207" si="3336">ROUND(Y204*Y206,4)</f>
        <v>#DIV/0!</v>
      </c>
      <c r="Z207" s="45" t="e">
        <f t="shared" ref="Z207" si="3337">ROUND(Z204*Z206,4)</f>
        <v>#DIV/0!</v>
      </c>
      <c r="AA207" s="45" t="e">
        <f t="shared" ref="AA207" si="3338">ROUND(AA204*AA206,4)</f>
        <v>#DIV/0!</v>
      </c>
      <c r="AB207" s="45" t="e">
        <f t="shared" ref="AB207" si="3339">ROUND(AB204*AB206,4)</f>
        <v>#DIV/0!</v>
      </c>
      <c r="AC207" s="45" t="e">
        <f t="shared" ref="AC207" si="3340">ROUND(AC204*AC206,4)</f>
        <v>#DIV/0!</v>
      </c>
      <c r="AD207" s="45" t="e">
        <f t="shared" ref="AD207" si="3341">ROUND(AD204*AD206,4)</f>
        <v>#DIV/0!</v>
      </c>
      <c r="AE207" s="45" t="e">
        <f t="shared" ref="AE207" si="3342">ROUND(AE204*AE206,4)</f>
        <v>#DIV/0!</v>
      </c>
      <c r="AF207" s="45" t="e">
        <f t="shared" ref="AF207" si="3343">ROUND(AF204*AF206,4)</f>
        <v>#DIV/0!</v>
      </c>
      <c r="AG207" s="45" t="e">
        <f t="shared" ref="AG207" si="3344">ROUND(AG204*AG206,4)</f>
        <v>#DIV/0!</v>
      </c>
      <c r="AH207" s="45" t="e">
        <f t="shared" ref="AH207" si="3345">ROUND(AH204*AH206,4)</f>
        <v>#DIV/0!</v>
      </c>
      <c r="AI207" s="45" t="e">
        <f t="shared" ref="AI207" si="3346">ROUND(AI204*AI206,4)</f>
        <v>#DIV/0!</v>
      </c>
      <c r="AJ207" s="45" t="e">
        <f t="shared" ref="AJ207" si="3347">ROUND(AJ204*AJ206,4)</f>
        <v>#DIV/0!</v>
      </c>
      <c r="AK207" s="45" t="e">
        <f t="shared" ref="AK207" si="3348">ROUND(AK204*AK206,4)</f>
        <v>#DIV/0!</v>
      </c>
      <c r="AL207" s="45" t="e">
        <f t="shared" ref="AL207" si="3349">ROUND(AL204*AL206,4)</f>
        <v>#DIV/0!</v>
      </c>
      <c r="AM207" s="45" t="e">
        <f t="shared" ref="AM207" si="3350">ROUND(AM204*AM206,4)</f>
        <v>#DIV/0!</v>
      </c>
      <c r="AN207" s="45" t="e">
        <f t="shared" ref="AN207" si="3351">ROUND(AN204*AN206,4)</f>
        <v>#DIV/0!</v>
      </c>
    </row>
    <row r="208" spans="1:45" ht="14.25" customHeight="1" x14ac:dyDescent="0.15">
      <c r="A208" s="50"/>
      <c r="B208" s="50"/>
      <c r="C208" s="6"/>
      <c r="D208" s="8"/>
      <c r="E208" s="12">
        <f>ROUND(D208/10000,3)</f>
        <v>0</v>
      </c>
      <c r="F208" s="4"/>
      <c r="G208" s="26" t="s">
        <v>98</v>
      </c>
      <c r="H208" s="31"/>
      <c r="I208" s="62" t="s">
        <v>25</v>
      </c>
      <c r="J208" s="59" t="e">
        <f>ROUND(J206/J204,4)</f>
        <v>#DIV/0!</v>
      </c>
      <c r="K208" s="53"/>
      <c r="L208" s="62" t="s">
        <v>35</v>
      </c>
      <c r="M208" s="64" t="e">
        <f>ROUND(M206/M204,5)</f>
        <v>#DIV/0!</v>
      </c>
      <c r="N208" s="58"/>
      <c r="O208" s="62" t="s">
        <v>29</v>
      </c>
      <c r="P208" s="59" t="e">
        <f>SUM(P204:P207)</f>
        <v>#DIV/0!</v>
      </c>
      <c r="Q208" s="53"/>
      <c r="R208" s="56"/>
      <c r="T208" s="42" t="s">
        <v>47</v>
      </c>
      <c r="U208" s="43" t="e">
        <f>ROUND($H204/U206/60,4)</f>
        <v>#DIV/0!</v>
      </c>
      <c r="V208" s="43" t="e">
        <f t="shared" ref="V208:AN208" si="3352">ROUND($H204/V206/60,4)</f>
        <v>#DIV/0!</v>
      </c>
      <c r="W208" s="43" t="e">
        <f t="shared" si="3352"/>
        <v>#DIV/0!</v>
      </c>
      <c r="X208" s="43" t="e">
        <f t="shared" si="3352"/>
        <v>#DIV/0!</v>
      </c>
      <c r="Y208" s="43" t="e">
        <f t="shared" si="3352"/>
        <v>#DIV/0!</v>
      </c>
      <c r="Z208" s="43" t="e">
        <f t="shared" si="3352"/>
        <v>#DIV/0!</v>
      </c>
      <c r="AA208" s="43" t="e">
        <f t="shared" si="3352"/>
        <v>#DIV/0!</v>
      </c>
      <c r="AB208" s="43" t="e">
        <f t="shared" si="3352"/>
        <v>#DIV/0!</v>
      </c>
      <c r="AC208" s="43" t="e">
        <f t="shared" si="3352"/>
        <v>#DIV/0!</v>
      </c>
      <c r="AD208" s="43" t="e">
        <f t="shared" si="3352"/>
        <v>#DIV/0!</v>
      </c>
      <c r="AE208" s="43" t="e">
        <f t="shared" si="3352"/>
        <v>#DIV/0!</v>
      </c>
      <c r="AF208" s="43" t="e">
        <f t="shared" si="3352"/>
        <v>#DIV/0!</v>
      </c>
      <c r="AG208" s="43" t="e">
        <f t="shared" si="3352"/>
        <v>#DIV/0!</v>
      </c>
      <c r="AH208" s="43" t="e">
        <f t="shared" si="3352"/>
        <v>#DIV/0!</v>
      </c>
      <c r="AI208" s="43" t="e">
        <f t="shared" si="3352"/>
        <v>#DIV/0!</v>
      </c>
      <c r="AJ208" s="43" t="e">
        <f t="shared" si="3352"/>
        <v>#DIV/0!</v>
      </c>
      <c r="AK208" s="43" t="e">
        <f t="shared" si="3352"/>
        <v>#DIV/0!</v>
      </c>
      <c r="AL208" s="43" t="e">
        <f t="shared" si="3352"/>
        <v>#DIV/0!</v>
      </c>
      <c r="AM208" s="43" t="e">
        <f t="shared" si="3352"/>
        <v>#DIV/0!</v>
      </c>
      <c r="AN208" s="43" t="e">
        <f t="shared" si="3352"/>
        <v>#DIV/0!</v>
      </c>
    </row>
    <row r="209" spans="1:40" ht="14.25" customHeight="1" x14ac:dyDescent="0.15">
      <c r="A209" s="50"/>
      <c r="B209" s="50"/>
      <c r="C209" s="6"/>
      <c r="D209" s="8"/>
      <c r="E209" s="12">
        <f>ROUND(D209/10000,3)</f>
        <v>0</v>
      </c>
      <c r="F209" s="4"/>
      <c r="G209" s="26" t="s">
        <v>21</v>
      </c>
      <c r="H209" s="31"/>
      <c r="I209" s="62"/>
      <c r="J209" s="59"/>
      <c r="K209" s="53"/>
      <c r="L209" s="62"/>
      <c r="M209" s="64"/>
      <c r="N209" s="58"/>
      <c r="O209" s="62"/>
      <c r="P209" s="59"/>
      <c r="Q209" s="53"/>
      <c r="R209" s="56"/>
      <c r="T209" s="44" t="s">
        <v>48</v>
      </c>
      <c r="U209" s="45" t="e">
        <f>ROUND($F211*3500/($P204+U208+25)*$E211/360,4)</f>
        <v>#DIV/0!</v>
      </c>
      <c r="V209" s="45" t="e">
        <f t="shared" ref="V209" si="3353">ROUND($F211*3500/($P204+V208+25)*$E211/360,4)</f>
        <v>#DIV/0!</v>
      </c>
      <c r="W209" s="45" t="e">
        <f t="shared" ref="W209" si="3354">ROUND($F211*3500/($P204+W208+25)*$E211/360,4)</f>
        <v>#DIV/0!</v>
      </c>
      <c r="X209" s="45" t="e">
        <f t="shared" ref="X209" si="3355">ROUND($F211*3500/($P204+X208+25)*$E211/360,4)</f>
        <v>#DIV/0!</v>
      </c>
      <c r="Y209" s="45" t="e">
        <f t="shared" ref="Y209" si="3356">ROUND($F211*3500/($P204+Y208+25)*$E211/360,4)</f>
        <v>#DIV/0!</v>
      </c>
      <c r="Z209" s="45" t="e">
        <f t="shared" ref="Z209" si="3357">ROUND($F211*3500/($P204+Z208+25)*$E211/360,4)</f>
        <v>#DIV/0!</v>
      </c>
      <c r="AA209" s="45" t="e">
        <f t="shared" ref="AA209" si="3358">ROUND($F211*3500/($P204+AA208+25)*$E211/360,4)</f>
        <v>#DIV/0!</v>
      </c>
      <c r="AB209" s="45" t="e">
        <f t="shared" ref="AB209" si="3359">ROUND($F211*3500/($P204+AB208+25)*$E211/360,4)</f>
        <v>#DIV/0!</v>
      </c>
      <c r="AC209" s="45" t="e">
        <f t="shared" ref="AC209" si="3360">ROUND($F211*3500/($P204+AC208+25)*$E211/360,4)</f>
        <v>#DIV/0!</v>
      </c>
      <c r="AD209" s="45" t="e">
        <f t="shared" ref="AD209" si="3361">ROUND($F211*3500/($P204+AD208+25)*$E211/360,4)</f>
        <v>#DIV/0!</v>
      </c>
      <c r="AE209" s="45" t="e">
        <f t="shared" ref="AE209" si="3362">ROUND($F211*3500/($P204+AE208+25)*$E211/360,4)</f>
        <v>#DIV/0!</v>
      </c>
      <c r="AF209" s="45" t="e">
        <f t="shared" ref="AF209" si="3363">ROUND($F211*3500/($P204+AF208+25)*$E211/360,4)</f>
        <v>#DIV/0!</v>
      </c>
      <c r="AG209" s="45" t="e">
        <f t="shared" ref="AG209" si="3364">ROUND($F211*3500/($P204+AG208+25)*$E211/360,4)</f>
        <v>#DIV/0!</v>
      </c>
      <c r="AH209" s="45" t="e">
        <f t="shared" ref="AH209" si="3365">ROUND($F211*3500/($P204+AH208+25)*$E211/360,4)</f>
        <v>#DIV/0!</v>
      </c>
      <c r="AI209" s="45" t="e">
        <f t="shared" ref="AI209" si="3366">ROUND($F211*3500/($P204+AI208+25)*$E211/360,4)</f>
        <v>#DIV/0!</v>
      </c>
      <c r="AJ209" s="45" t="e">
        <f t="shared" ref="AJ209" si="3367">ROUND($F211*3500/($P204+AJ208+25)*$E211/360,4)</f>
        <v>#DIV/0!</v>
      </c>
      <c r="AK209" s="45" t="e">
        <f t="shared" ref="AK209" si="3368">ROUND($F211*3500/($P204+AK208+25)*$E211/360,4)</f>
        <v>#DIV/0!</v>
      </c>
      <c r="AL209" s="45" t="e">
        <f t="shared" ref="AL209" si="3369">ROUND($F211*3500/($P204+AL208+25)*$E211/360,4)</f>
        <v>#DIV/0!</v>
      </c>
      <c r="AM209" s="45" t="e">
        <f t="shared" ref="AM209" si="3370">ROUND($F211*3500/($P204+AM208+25)*$E211/360,4)</f>
        <v>#DIV/0!</v>
      </c>
      <c r="AN209" s="45" t="e">
        <f t="shared" ref="AN209" si="3371">ROUND($F211*3500/($P204+AN208+25)*$E211/360,4)</f>
        <v>#DIV/0!</v>
      </c>
    </row>
    <row r="210" spans="1:40" ht="14.25" customHeight="1" x14ac:dyDescent="0.15">
      <c r="A210" s="50"/>
      <c r="B210" s="50"/>
      <c r="C210" s="15" t="s">
        <v>7</v>
      </c>
      <c r="D210" s="16">
        <f>SUM(D207:D209)</f>
        <v>0</v>
      </c>
      <c r="E210" s="13">
        <f>SUM(E207:E209)</f>
        <v>0</v>
      </c>
      <c r="F210" s="17">
        <f>IF(E210=0,0,ROUND(F207*E207/E210+F208*E208/E210+F209*E209/E210,2))</f>
        <v>0</v>
      </c>
      <c r="G210" s="34" t="s">
        <v>40</v>
      </c>
      <c r="H210" s="35" t="str">
        <f>IF(H203=AS$2,ROUND((H207-H208)/(2*H209),4),"")</f>
        <v/>
      </c>
      <c r="I210" s="62" t="s">
        <v>26</v>
      </c>
      <c r="J210" s="59" t="e">
        <f>ROUND((J208^(2/3)*$H205^0.5)/$H206,4)</f>
        <v>#DIV/0!</v>
      </c>
      <c r="K210" s="53"/>
      <c r="L210" s="62" t="s">
        <v>36</v>
      </c>
      <c r="M210" s="64" t="e">
        <f>ROUND((M208^(2/3)*$H205^0.5)/$H206,5)</f>
        <v>#DIV/0!</v>
      </c>
      <c r="N210" s="58"/>
      <c r="O210" s="62" t="s">
        <v>30</v>
      </c>
      <c r="P210" s="59" t="e">
        <f>ROUND(3500/(P208+25),4)</f>
        <v>#DIV/0!</v>
      </c>
      <c r="Q210" s="53"/>
      <c r="R210" s="56"/>
      <c r="T210" s="42" t="s">
        <v>49</v>
      </c>
      <c r="U210" s="43" t="e">
        <f>IF($H203=$AS$2,$H205^0.5/$H206*(U202*($H208+$H210*U202))^(5/3)-U209*($H208+2*(U202^2+$H210^2*U202^2)^0.5)^(2/3),$H205^0.5/$H206*($H211^2/8*(2*ACOS(1-U202/($H211/2))-SIN(2*ACOS(1-U202/($H211/2)))))^(5/3)-U209*($H211/2*2*ACOS(1-U202/($H211/2)))^(2/3))</f>
        <v>#DIV/0!</v>
      </c>
      <c r="V210" s="43" t="e">
        <f t="shared" ref="V210" si="3372">IF($H203=$AS$2,$H205^0.5/$H206*(V202*($H208+$H210*V202))^(5/3)-V209*($H208+2*(V202^2+$H210^2*V202^2)^0.5)^(2/3),$H205^0.5/$H206*($H211^2/8*(2*ACOS(1-V202/($H211/2))-SIN(2*ACOS(1-V202/($H211/2)))))^(5/3)-V209*($H211/2*2*ACOS(1-V202/($H211/2)))^(2/3))</f>
        <v>#DIV/0!</v>
      </c>
      <c r="W210" s="43" t="e">
        <f t="shared" ref="W210" si="3373">IF($H203=$AS$2,$H205^0.5/$H206*(W202*($H208+$H210*W202))^(5/3)-W209*($H208+2*(W202^2+$H210^2*W202^2)^0.5)^(2/3),$H205^0.5/$H206*($H211^2/8*(2*ACOS(1-W202/($H211/2))-SIN(2*ACOS(1-W202/($H211/2)))))^(5/3)-W209*($H211/2*2*ACOS(1-W202/($H211/2)))^(2/3))</f>
        <v>#DIV/0!</v>
      </c>
      <c r="X210" s="43" t="e">
        <f t="shared" ref="X210" si="3374">IF($H203=$AS$2,$H205^0.5/$H206*(X202*($H208+$H210*X202))^(5/3)-X209*($H208+2*(X202^2+$H210^2*X202^2)^0.5)^(2/3),$H205^0.5/$H206*($H211^2/8*(2*ACOS(1-X202/($H211/2))-SIN(2*ACOS(1-X202/($H211/2)))))^(5/3)-X209*($H211/2*2*ACOS(1-X202/($H211/2)))^(2/3))</f>
        <v>#DIV/0!</v>
      </c>
      <c r="Y210" s="43" t="e">
        <f t="shared" ref="Y210" si="3375">IF($H203=$AS$2,$H205^0.5/$H206*(Y202*($H208+$H210*Y202))^(5/3)-Y209*($H208+2*(Y202^2+$H210^2*Y202^2)^0.5)^(2/3),$H205^0.5/$H206*($H211^2/8*(2*ACOS(1-Y202/($H211/2))-SIN(2*ACOS(1-Y202/($H211/2)))))^(5/3)-Y209*($H211/2*2*ACOS(1-Y202/($H211/2)))^(2/3))</f>
        <v>#DIV/0!</v>
      </c>
      <c r="Z210" s="43" t="e">
        <f t="shared" ref="Z210" si="3376">IF($H203=$AS$2,$H205^0.5/$H206*(Z202*($H208+$H210*Z202))^(5/3)-Z209*($H208+2*(Z202^2+$H210^2*Z202^2)^0.5)^(2/3),$H205^0.5/$H206*($H211^2/8*(2*ACOS(1-Z202/($H211/2))-SIN(2*ACOS(1-Z202/($H211/2)))))^(5/3)-Z209*($H211/2*2*ACOS(1-Z202/($H211/2)))^(2/3))</f>
        <v>#DIV/0!</v>
      </c>
      <c r="AA210" s="43" t="e">
        <f t="shared" ref="AA210" si="3377">IF($H203=$AS$2,$H205^0.5/$H206*(AA202*($H208+$H210*AA202))^(5/3)-AA209*($H208+2*(AA202^2+$H210^2*AA202^2)^0.5)^(2/3),$H205^0.5/$H206*($H211^2/8*(2*ACOS(1-AA202/($H211/2))-SIN(2*ACOS(1-AA202/($H211/2)))))^(5/3)-AA209*($H211/2*2*ACOS(1-AA202/($H211/2)))^(2/3))</f>
        <v>#DIV/0!</v>
      </c>
      <c r="AB210" s="43" t="e">
        <f t="shared" ref="AB210" si="3378">IF($H203=$AS$2,$H205^0.5/$H206*(AB202*($H208+$H210*AB202))^(5/3)-AB209*($H208+2*(AB202^2+$H210^2*AB202^2)^0.5)^(2/3),$H205^0.5/$H206*($H211^2/8*(2*ACOS(1-AB202/($H211/2))-SIN(2*ACOS(1-AB202/($H211/2)))))^(5/3)-AB209*($H211/2*2*ACOS(1-AB202/($H211/2)))^(2/3))</f>
        <v>#DIV/0!</v>
      </c>
      <c r="AC210" s="43" t="e">
        <f t="shared" ref="AC210" si="3379">IF($H203=$AS$2,$H205^0.5/$H206*(AC202*($H208+$H210*AC202))^(5/3)-AC209*($H208+2*(AC202^2+$H210^2*AC202^2)^0.5)^(2/3),$H205^0.5/$H206*($H211^2/8*(2*ACOS(1-AC202/($H211/2))-SIN(2*ACOS(1-AC202/($H211/2)))))^(5/3)-AC209*($H211/2*2*ACOS(1-AC202/($H211/2)))^(2/3))</f>
        <v>#DIV/0!</v>
      </c>
      <c r="AD210" s="43" t="e">
        <f t="shared" ref="AD210" si="3380">IF($H203=$AS$2,$H205^0.5/$H206*(AD202*($H208+$H210*AD202))^(5/3)-AD209*($H208+2*(AD202^2+$H210^2*AD202^2)^0.5)^(2/3),$H205^0.5/$H206*($H211^2/8*(2*ACOS(1-AD202/($H211/2))-SIN(2*ACOS(1-AD202/($H211/2)))))^(5/3)-AD209*($H211/2*2*ACOS(1-AD202/($H211/2)))^(2/3))</f>
        <v>#DIV/0!</v>
      </c>
      <c r="AE210" s="43" t="e">
        <f t="shared" ref="AE210" si="3381">IF($H203=$AS$2,$H205^0.5/$H206*(AE202*($H208+$H210*AE202))^(5/3)-AE209*($H208+2*(AE202^2+$H210^2*AE202^2)^0.5)^(2/3),$H205^0.5/$H206*($H211^2/8*(2*ACOS(1-AE202/($H211/2))-SIN(2*ACOS(1-AE202/($H211/2)))))^(5/3)-AE209*($H211/2*2*ACOS(1-AE202/($H211/2)))^(2/3))</f>
        <v>#DIV/0!</v>
      </c>
      <c r="AF210" s="43" t="e">
        <f t="shared" ref="AF210" si="3382">IF($H203=$AS$2,$H205^0.5/$H206*(AF202*($H208+$H210*AF202))^(5/3)-AF209*($H208+2*(AF202^2+$H210^2*AF202^2)^0.5)^(2/3),$H205^0.5/$H206*($H211^2/8*(2*ACOS(1-AF202/($H211/2))-SIN(2*ACOS(1-AF202/($H211/2)))))^(5/3)-AF209*($H211/2*2*ACOS(1-AF202/($H211/2)))^(2/3))</f>
        <v>#DIV/0!</v>
      </c>
      <c r="AG210" s="43" t="e">
        <f t="shared" ref="AG210" si="3383">IF($H203=$AS$2,$H205^0.5/$H206*(AG202*($H208+$H210*AG202))^(5/3)-AG209*($H208+2*(AG202^2+$H210^2*AG202^2)^0.5)^(2/3),$H205^0.5/$H206*($H211^2/8*(2*ACOS(1-AG202/($H211/2))-SIN(2*ACOS(1-AG202/($H211/2)))))^(5/3)-AG209*($H211/2*2*ACOS(1-AG202/($H211/2)))^(2/3))</f>
        <v>#DIV/0!</v>
      </c>
      <c r="AH210" s="43" t="e">
        <f t="shared" ref="AH210" si="3384">IF($H203=$AS$2,$H205^0.5/$H206*(AH202*($H208+$H210*AH202))^(5/3)-AH209*($H208+2*(AH202^2+$H210^2*AH202^2)^0.5)^(2/3),$H205^0.5/$H206*($H211^2/8*(2*ACOS(1-AH202/($H211/2))-SIN(2*ACOS(1-AH202/($H211/2)))))^(5/3)-AH209*($H211/2*2*ACOS(1-AH202/($H211/2)))^(2/3))</f>
        <v>#DIV/0!</v>
      </c>
      <c r="AI210" s="43" t="e">
        <f t="shared" ref="AI210" si="3385">IF($H203=$AS$2,$H205^0.5/$H206*(AI202*($H208+$H210*AI202))^(5/3)-AI209*($H208+2*(AI202^2+$H210^2*AI202^2)^0.5)^(2/3),$H205^0.5/$H206*($H211^2/8*(2*ACOS(1-AI202/($H211/2))-SIN(2*ACOS(1-AI202/($H211/2)))))^(5/3)-AI209*($H211/2*2*ACOS(1-AI202/($H211/2)))^(2/3))</f>
        <v>#DIV/0!</v>
      </c>
      <c r="AJ210" s="43" t="e">
        <f t="shared" ref="AJ210" si="3386">IF($H203=$AS$2,$H205^0.5/$H206*(AJ202*($H208+$H210*AJ202))^(5/3)-AJ209*($H208+2*(AJ202^2+$H210^2*AJ202^2)^0.5)^(2/3),$H205^0.5/$H206*($H211^2/8*(2*ACOS(1-AJ202/($H211/2))-SIN(2*ACOS(1-AJ202/($H211/2)))))^(5/3)-AJ209*($H211/2*2*ACOS(1-AJ202/($H211/2)))^(2/3))</f>
        <v>#DIV/0!</v>
      </c>
      <c r="AK210" s="43" t="e">
        <f t="shared" ref="AK210" si="3387">IF($H203=$AS$2,$H205^0.5/$H206*(AK202*($H208+$H210*AK202))^(5/3)-AK209*($H208+2*(AK202^2+$H210^2*AK202^2)^0.5)^(2/3),$H205^0.5/$H206*($H211^2/8*(2*ACOS(1-AK202/($H211/2))-SIN(2*ACOS(1-AK202/($H211/2)))))^(5/3)-AK209*($H211/2*2*ACOS(1-AK202/($H211/2)))^(2/3))</f>
        <v>#DIV/0!</v>
      </c>
      <c r="AL210" s="43" t="e">
        <f t="shared" ref="AL210" si="3388">IF($H203=$AS$2,$H205^0.5/$H206*(AL202*($H208+$H210*AL202))^(5/3)-AL209*($H208+2*(AL202^2+$H210^2*AL202^2)^0.5)^(2/3),$H205^0.5/$H206*($H211^2/8*(2*ACOS(1-AL202/($H211/2))-SIN(2*ACOS(1-AL202/($H211/2)))))^(5/3)-AL209*($H211/2*2*ACOS(1-AL202/($H211/2)))^(2/3))</f>
        <v>#DIV/0!</v>
      </c>
      <c r="AM210" s="43" t="e">
        <f t="shared" ref="AM210" si="3389">IF($H203=$AS$2,$H205^0.5/$H206*(AM202*($H208+$H210*AM202))^(5/3)-AM209*($H208+2*(AM202^2+$H210^2*AM202^2)^0.5)^(2/3),$H205^0.5/$H206*($H211^2/8*(2*ACOS(1-AM202/($H211/2))-SIN(2*ACOS(1-AM202/($H211/2)))))^(5/3)-AM209*($H211/2*2*ACOS(1-AM202/($H211/2)))^(2/3))</f>
        <v>#DIV/0!</v>
      </c>
      <c r="AN210" s="43" t="e">
        <f t="shared" ref="AN210" si="3390">IF($H203=$AS$2,$H205^0.5/$H206*(AN202*($H208+$H210*AN202))^(5/3)-AN209*($H208+2*(AN202^2+$H210^2*AN202^2)^0.5)^(2/3),$H205^0.5/$H206*($H211^2/8*(2*ACOS(1-AN202/($H211/2))-SIN(2*ACOS(1-AN202/($H211/2)))))^(5/3)-AN209*($H211/2*2*ACOS(1-AN202/($H211/2)))^(2/3))</f>
        <v>#DIV/0!</v>
      </c>
    </row>
    <row r="211" spans="1:40" ht="14.25" customHeight="1" x14ac:dyDescent="0.15">
      <c r="A211" s="51"/>
      <c r="B211" s="51"/>
      <c r="C211" s="15" t="s">
        <v>8</v>
      </c>
      <c r="D211" s="16">
        <f>SUM(D210,D206)</f>
        <v>0</v>
      </c>
      <c r="E211" s="13">
        <f>SUM(E210,E206)</f>
        <v>0</v>
      </c>
      <c r="F211" s="17">
        <f>IF(E211=0,0,ROUND(F206*E206/E211+F210*E210/E211,2))</f>
        <v>0</v>
      </c>
      <c r="G211" s="28" t="s">
        <v>22</v>
      </c>
      <c r="H211" s="33"/>
      <c r="I211" s="67"/>
      <c r="J211" s="60"/>
      <c r="K211" s="54"/>
      <c r="L211" s="67"/>
      <c r="M211" s="74"/>
      <c r="N211" s="58"/>
      <c r="O211" s="67"/>
      <c r="P211" s="60"/>
      <c r="Q211" s="54"/>
      <c r="R211" s="57"/>
      <c r="T211" s="46" t="s">
        <v>50</v>
      </c>
      <c r="U211" s="47" t="e">
        <f>IF($H203=$AS$2,5/3*$H205^0.5/$H206*(U202*($H208+$H210*U202))^(2/3)*($H208+2*$H210*U202)-2/3*U209*($H208+2*(U202^2+$H210^2*U202^2)^0.5)^(-1/3)*(U202^2+$H210^2*U202^2)^(-1/2)*2*U202*(1+$H210^2),5/3*$H205^0.5/$H206*($H211^2/8*(2*ACOS(1-U202/($H211/2))-SIN(2*ACOS(1-U202/($H211/2)))))^(2/3)*($H211^2/8*(1-COS(2*ACOS(1-U202/($H211/2)))))-2/3*U209*($H211/2*2*ACOS(1-U202/($H211/2)))^(-1/3)*$H211/2)</f>
        <v>#DIV/0!</v>
      </c>
      <c r="V211" s="47" t="e">
        <f t="shared" ref="V211" si="3391">IF($H203=$AS$2,5/3*$H205^0.5/$H206*(V202*($H208+$H210*V202))^(2/3)*($H208+2*$H210*V202)-2/3*V209*($H208+2*(V202^2+$H210^2*V202^2)^0.5)^(-1/3)*(V202^2+$H210^2*V202^2)^(-1/2)*2*V202*(1+$H210^2),5/3*$H205^0.5/$H206*($H211^2/8*(2*ACOS(1-V202/($H211/2))-SIN(2*ACOS(1-V202/($H211/2)))))^(2/3)*($H211^2/8*(1-COS(2*ACOS(1-V202/($H211/2)))))-2/3*V209*($H211/2*2*ACOS(1-V202/($H211/2)))^(-1/3)*$H211/2)</f>
        <v>#DIV/0!</v>
      </c>
      <c r="W211" s="47" t="e">
        <f t="shared" ref="W211" si="3392">IF($H203=$AS$2,5/3*$H205^0.5/$H206*(W202*($H208+$H210*W202))^(2/3)*($H208+2*$H210*W202)-2/3*W209*($H208+2*(W202^2+$H210^2*W202^2)^0.5)^(-1/3)*(W202^2+$H210^2*W202^2)^(-1/2)*2*W202*(1+$H210^2),5/3*$H205^0.5/$H206*($H211^2/8*(2*ACOS(1-W202/($H211/2))-SIN(2*ACOS(1-W202/($H211/2)))))^(2/3)*($H211^2/8*(1-COS(2*ACOS(1-W202/($H211/2)))))-2/3*W209*($H211/2*2*ACOS(1-W202/($H211/2)))^(-1/3)*$H211/2)</f>
        <v>#DIV/0!</v>
      </c>
      <c r="X211" s="47" t="e">
        <f t="shared" ref="X211" si="3393">IF($H203=$AS$2,5/3*$H205^0.5/$H206*(X202*($H208+$H210*X202))^(2/3)*($H208+2*$H210*X202)-2/3*X209*($H208+2*(X202^2+$H210^2*X202^2)^0.5)^(-1/3)*(X202^2+$H210^2*X202^2)^(-1/2)*2*X202*(1+$H210^2),5/3*$H205^0.5/$H206*($H211^2/8*(2*ACOS(1-X202/($H211/2))-SIN(2*ACOS(1-X202/($H211/2)))))^(2/3)*($H211^2/8*(1-COS(2*ACOS(1-X202/($H211/2)))))-2/3*X209*($H211/2*2*ACOS(1-X202/($H211/2)))^(-1/3)*$H211/2)</f>
        <v>#DIV/0!</v>
      </c>
      <c r="Y211" s="47" t="e">
        <f t="shared" ref="Y211" si="3394">IF($H203=$AS$2,5/3*$H205^0.5/$H206*(Y202*($H208+$H210*Y202))^(2/3)*($H208+2*$H210*Y202)-2/3*Y209*($H208+2*(Y202^2+$H210^2*Y202^2)^0.5)^(-1/3)*(Y202^2+$H210^2*Y202^2)^(-1/2)*2*Y202*(1+$H210^2),5/3*$H205^0.5/$H206*($H211^2/8*(2*ACOS(1-Y202/($H211/2))-SIN(2*ACOS(1-Y202/($H211/2)))))^(2/3)*($H211^2/8*(1-COS(2*ACOS(1-Y202/($H211/2)))))-2/3*Y209*($H211/2*2*ACOS(1-Y202/($H211/2)))^(-1/3)*$H211/2)</f>
        <v>#DIV/0!</v>
      </c>
      <c r="Z211" s="47" t="e">
        <f t="shared" ref="Z211" si="3395">IF($H203=$AS$2,5/3*$H205^0.5/$H206*(Z202*($H208+$H210*Z202))^(2/3)*($H208+2*$H210*Z202)-2/3*Z209*($H208+2*(Z202^2+$H210^2*Z202^2)^0.5)^(-1/3)*(Z202^2+$H210^2*Z202^2)^(-1/2)*2*Z202*(1+$H210^2),5/3*$H205^0.5/$H206*($H211^2/8*(2*ACOS(1-Z202/($H211/2))-SIN(2*ACOS(1-Z202/($H211/2)))))^(2/3)*($H211^2/8*(1-COS(2*ACOS(1-Z202/($H211/2)))))-2/3*Z209*($H211/2*2*ACOS(1-Z202/($H211/2)))^(-1/3)*$H211/2)</f>
        <v>#DIV/0!</v>
      </c>
      <c r="AA211" s="47" t="e">
        <f t="shared" ref="AA211" si="3396">IF($H203=$AS$2,5/3*$H205^0.5/$H206*(AA202*($H208+$H210*AA202))^(2/3)*($H208+2*$H210*AA202)-2/3*AA209*($H208+2*(AA202^2+$H210^2*AA202^2)^0.5)^(-1/3)*(AA202^2+$H210^2*AA202^2)^(-1/2)*2*AA202*(1+$H210^2),5/3*$H205^0.5/$H206*($H211^2/8*(2*ACOS(1-AA202/($H211/2))-SIN(2*ACOS(1-AA202/($H211/2)))))^(2/3)*($H211^2/8*(1-COS(2*ACOS(1-AA202/($H211/2)))))-2/3*AA209*($H211/2*2*ACOS(1-AA202/($H211/2)))^(-1/3)*$H211/2)</f>
        <v>#DIV/0!</v>
      </c>
      <c r="AB211" s="47" t="e">
        <f t="shared" ref="AB211" si="3397">IF($H203=$AS$2,5/3*$H205^0.5/$H206*(AB202*($H208+$H210*AB202))^(2/3)*($H208+2*$H210*AB202)-2/3*AB209*($H208+2*(AB202^2+$H210^2*AB202^2)^0.5)^(-1/3)*(AB202^2+$H210^2*AB202^2)^(-1/2)*2*AB202*(1+$H210^2),5/3*$H205^0.5/$H206*($H211^2/8*(2*ACOS(1-AB202/($H211/2))-SIN(2*ACOS(1-AB202/($H211/2)))))^(2/3)*($H211^2/8*(1-COS(2*ACOS(1-AB202/($H211/2)))))-2/3*AB209*($H211/2*2*ACOS(1-AB202/($H211/2)))^(-1/3)*$H211/2)</f>
        <v>#DIV/0!</v>
      </c>
      <c r="AC211" s="47" t="e">
        <f t="shared" ref="AC211" si="3398">IF($H203=$AS$2,5/3*$H205^0.5/$H206*(AC202*($H208+$H210*AC202))^(2/3)*($H208+2*$H210*AC202)-2/3*AC209*($H208+2*(AC202^2+$H210^2*AC202^2)^0.5)^(-1/3)*(AC202^2+$H210^2*AC202^2)^(-1/2)*2*AC202*(1+$H210^2),5/3*$H205^0.5/$H206*($H211^2/8*(2*ACOS(1-AC202/($H211/2))-SIN(2*ACOS(1-AC202/($H211/2)))))^(2/3)*($H211^2/8*(1-COS(2*ACOS(1-AC202/($H211/2)))))-2/3*AC209*($H211/2*2*ACOS(1-AC202/($H211/2)))^(-1/3)*$H211/2)</f>
        <v>#DIV/0!</v>
      </c>
      <c r="AD211" s="47" t="e">
        <f t="shared" ref="AD211" si="3399">IF($H203=$AS$2,5/3*$H205^0.5/$H206*(AD202*($H208+$H210*AD202))^(2/3)*($H208+2*$H210*AD202)-2/3*AD209*($H208+2*(AD202^2+$H210^2*AD202^2)^0.5)^(-1/3)*(AD202^2+$H210^2*AD202^2)^(-1/2)*2*AD202*(1+$H210^2),5/3*$H205^0.5/$H206*($H211^2/8*(2*ACOS(1-AD202/($H211/2))-SIN(2*ACOS(1-AD202/($H211/2)))))^(2/3)*($H211^2/8*(1-COS(2*ACOS(1-AD202/($H211/2)))))-2/3*AD209*($H211/2*2*ACOS(1-AD202/($H211/2)))^(-1/3)*$H211/2)</f>
        <v>#DIV/0!</v>
      </c>
      <c r="AE211" s="47" t="e">
        <f t="shared" ref="AE211" si="3400">IF($H203=$AS$2,5/3*$H205^0.5/$H206*(AE202*($H208+$H210*AE202))^(2/3)*($H208+2*$H210*AE202)-2/3*AE209*($H208+2*(AE202^2+$H210^2*AE202^2)^0.5)^(-1/3)*(AE202^2+$H210^2*AE202^2)^(-1/2)*2*AE202*(1+$H210^2),5/3*$H205^0.5/$H206*($H211^2/8*(2*ACOS(1-AE202/($H211/2))-SIN(2*ACOS(1-AE202/($H211/2)))))^(2/3)*($H211^2/8*(1-COS(2*ACOS(1-AE202/($H211/2)))))-2/3*AE209*($H211/2*2*ACOS(1-AE202/($H211/2)))^(-1/3)*$H211/2)</f>
        <v>#DIV/0!</v>
      </c>
      <c r="AF211" s="47" t="e">
        <f t="shared" ref="AF211" si="3401">IF($H203=$AS$2,5/3*$H205^0.5/$H206*(AF202*($H208+$H210*AF202))^(2/3)*($H208+2*$H210*AF202)-2/3*AF209*($H208+2*(AF202^2+$H210^2*AF202^2)^0.5)^(-1/3)*(AF202^2+$H210^2*AF202^2)^(-1/2)*2*AF202*(1+$H210^2),5/3*$H205^0.5/$H206*($H211^2/8*(2*ACOS(1-AF202/($H211/2))-SIN(2*ACOS(1-AF202/($H211/2)))))^(2/3)*($H211^2/8*(1-COS(2*ACOS(1-AF202/($H211/2)))))-2/3*AF209*($H211/2*2*ACOS(1-AF202/($H211/2)))^(-1/3)*$H211/2)</f>
        <v>#DIV/0!</v>
      </c>
      <c r="AG211" s="47" t="e">
        <f t="shared" ref="AG211" si="3402">IF($H203=$AS$2,5/3*$H205^0.5/$H206*(AG202*($H208+$H210*AG202))^(2/3)*($H208+2*$H210*AG202)-2/3*AG209*($H208+2*(AG202^2+$H210^2*AG202^2)^0.5)^(-1/3)*(AG202^2+$H210^2*AG202^2)^(-1/2)*2*AG202*(1+$H210^2),5/3*$H205^0.5/$H206*($H211^2/8*(2*ACOS(1-AG202/($H211/2))-SIN(2*ACOS(1-AG202/($H211/2)))))^(2/3)*($H211^2/8*(1-COS(2*ACOS(1-AG202/($H211/2)))))-2/3*AG209*($H211/2*2*ACOS(1-AG202/($H211/2)))^(-1/3)*$H211/2)</f>
        <v>#DIV/0!</v>
      </c>
      <c r="AH211" s="47" t="e">
        <f t="shared" ref="AH211" si="3403">IF($H203=$AS$2,5/3*$H205^0.5/$H206*(AH202*($H208+$H210*AH202))^(2/3)*($H208+2*$H210*AH202)-2/3*AH209*($H208+2*(AH202^2+$H210^2*AH202^2)^0.5)^(-1/3)*(AH202^2+$H210^2*AH202^2)^(-1/2)*2*AH202*(1+$H210^2),5/3*$H205^0.5/$H206*($H211^2/8*(2*ACOS(1-AH202/($H211/2))-SIN(2*ACOS(1-AH202/($H211/2)))))^(2/3)*($H211^2/8*(1-COS(2*ACOS(1-AH202/($H211/2)))))-2/3*AH209*($H211/2*2*ACOS(1-AH202/($H211/2)))^(-1/3)*$H211/2)</f>
        <v>#DIV/0!</v>
      </c>
      <c r="AI211" s="47" t="e">
        <f t="shared" ref="AI211" si="3404">IF($H203=$AS$2,5/3*$H205^0.5/$H206*(AI202*($H208+$H210*AI202))^(2/3)*($H208+2*$H210*AI202)-2/3*AI209*($H208+2*(AI202^2+$H210^2*AI202^2)^0.5)^(-1/3)*(AI202^2+$H210^2*AI202^2)^(-1/2)*2*AI202*(1+$H210^2),5/3*$H205^0.5/$H206*($H211^2/8*(2*ACOS(1-AI202/($H211/2))-SIN(2*ACOS(1-AI202/($H211/2)))))^(2/3)*($H211^2/8*(1-COS(2*ACOS(1-AI202/($H211/2)))))-2/3*AI209*($H211/2*2*ACOS(1-AI202/($H211/2)))^(-1/3)*$H211/2)</f>
        <v>#DIV/0!</v>
      </c>
      <c r="AJ211" s="47" t="e">
        <f t="shared" ref="AJ211" si="3405">IF($H203=$AS$2,5/3*$H205^0.5/$H206*(AJ202*($H208+$H210*AJ202))^(2/3)*($H208+2*$H210*AJ202)-2/3*AJ209*($H208+2*(AJ202^2+$H210^2*AJ202^2)^0.5)^(-1/3)*(AJ202^2+$H210^2*AJ202^2)^(-1/2)*2*AJ202*(1+$H210^2),5/3*$H205^0.5/$H206*($H211^2/8*(2*ACOS(1-AJ202/($H211/2))-SIN(2*ACOS(1-AJ202/($H211/2)))))^(2/3)*($H211^2/8*(1-COS(2*ACOS(1-AJ202/($H211/2)))))-2/3*AJ209*($H211/2*2*ACOS(1-AJ202/($H211/2)))^(-1/3)*$H211/2)</f>
        <v>#DIV/0!</v>
      </c>
      <c r="AK211" s="47" t="e">
        <f t="shared" ref="AK211" si="3406">IF($H203=$AS$2,5/3*$H205^0.5/$H206*(AK202*($H208+$H210*AK202))^(2/3)*($H208+2*$H210*AK202)-2/3*AK209*($H208+2*(AK202^2+$H210^2*AK202^2)^0.5)^(-1/3)*(AK202^2+$H210^2*AK202^2)^(-1/2)*2*AK202*(1+$H210^2),5/3*$H205^0.5/$H206*($H211^2/8*(2*ACOS(1-AK202/($H211/2))-SIN(2*ACOS(1-AK202/($H211/2)))))^(2/3)*($H211^2/8*(1-COS(2*ACOS(1-AK202/($H211/2)))))-2/3*AK209*($H211/2*2*ACOS(1-AK202/($H211/2)))^(-1/3)*$H211/2)</f>
        <v>#DIV/0!</v>
      </c>
      <c r="AL211" s="47" t="e">
        <f t="shared" ref="AL211" si="3407">IF($H203=$AS$2,5/3*$H205^0.5/$H206*(AL202*($H208+$H210*AL202))^(2/3)*($H208+2*$H210*AL202)-2/3*AL209*($H208+2*(AL202^2+$H210^2*AL202^2)^0.5)^(-1/3)*(AL202^2+$H210^2*AL202^2)^(-1/2)*2*AL202*(1+$H210^2),5/3*$H205^0.5/$H206*($H211^2/8*(2*ACOS(1-AL202/($H211/2))-SIN(2*ACOS(1-AL202/($H211/2)))))^(2/3)*($H211^2/8*(1-COS(2*ACOS(1-AL202/($H211/2)))))-2/3*AL209*($H211/2*2*ACOS(1-AL202/($H211/2)))^(-1/3)*$H211/2)</f>
        <v>#DIV/0!</v>
      </c>
      <c r="AM211" s="47" t="e">
        <f t="shared" ref="AM211" si="3408">IF($H203=$AS$2,5/3*$H205^0.5/$H206*(AM202*($H208+$H210*AM202))^(2/3)*($H208+2*$H210*AM202)-2/3*AM209*($H208+2*(AM202^2+$H210^2*AM202^2)^0.5)^(-1/3)*(AM202^2+$H210^2*AM202^2)^(-1/2)*2*AM202*(1+$H210^2),5/3*$H205^0.5/$H206*($H211^2/8*(2*ACOS(1-AM202/($H211/2))-SIN(2*ACOS(1-AM202/($H211/2)))))^(2/3)*($H211^2/8*(1-COS(2*ACOS(1-AM202/($H211/2)))))-2/3*AM209*($H211/2*2*ACOS(1-AM202/($H211/2)))^(-1/3)*$H211/2)</f>
        <v>#DIV/0!</v>
      </c>
      <c r="AN211" s="47" t="e">
        <f t="shared" ref="AN211" si="3409">IF($H203=$AS$2,5/3*$H205^0.5/$H206*(AN202*($H208+$H210*AN202))^(2/3)*($H208+2*$H210*AN202)-2/3*AN209*($H208+2*(AN202^2+$H210^2*AN202^2)^0.5)^(-1/3)*(AN202^2+$H210^2*AN202^2)^(-1/2)*2*AN202*(1+$H210^2),5/3*$H205^0.5/$H206*($H211^2/8*(2*ACOS(1-AN202/($H211/2))-SIN(2*ACOS(1-AN202/($H211/2)))))^(2/3)*($H211^2/8*(1-COS(2*ACOS(1-AN202/($H211/2)))))-2/3*AN209*($H211/2*2*ACOS(1-AN202/($H211/2)))^(-1/3)*$H211/2)</f>
        <v>#DIV/0!</v>
      </c>
    </row>
  </sheetData>
  <mergeCells count="759">
    <mergeCell ref="Q202:Q211"/>
    <mergeCell ref="R202:R211"/>
    <mergeCell ref="I204:I205"/>
    <mergeCell ref="J204:J205"/>
    <mergeCell ref="L204:L205"/>
    <mergeCell ref="M204:M205"/>
    <mergeCell ref="O204:O205"/>
    <mergeCell ref="P204:P205"/>
    <mergeCell ref="I206:I207"/>
    <mergeCell ref="J206:J207"/>
    <mergeCell ref="L206:L207"/>
    <mergeCell ref="M206:M207"/>
    <mergeCell ref="O206:O207"/>
    <mergeCell ref="P206:P207"/>
    <mergeCell ref="I208:I209"/>
    <mergeCell ref="J208:J209"/>
    <mergeCell ref="L202:L203"/>
    <mergeCell ref="M202:M203"/>
    <mergeCell ref="N202:N211"/>
    <mergeCell ref="O202:O203"/>
    <mergeCell ref="P202:P203"/>
    <mergeCell ref="L208:L209"/>
    <mergeCell ref="M208:M209"/>
    <mergeCell ref="O208:O209"/>
    <mergeCell ref="P208:P209"/>
    <mergeCell ref="L210:L211"/>
    <mergeCell ref="M210:M211"/>
    <mergeCell ref="O210:O211"/>
    <mergeCell ref="P210:P211"/>
    <mergeCell ref="A202:A211"/>
    <mergeCell ref="B202:B211"/>
    <mergeCell ref="I202:I203"/>
    <mergeCell ref="J202:J203"/>
    <mergeCell ref="K202:K211"/>
    <mergeCell ref="I210:I211"/>
    <mergeCell ref="J210:J211"/>
    <mergeCell ref="Q192:Q201"/>
    <mergeCell ref="R192:R201"/>
    <mergeCell ref="I194:I195"/>
    <mergeCell ref="J194:J195"/>
    <mergeCell ref="L194:L195"/>
    <mergeCell ref="M194:M195"/>
    <mergeCell ref="O194:O195"/>
    <mergeCell ref="P194:P195"/>
    <mergeCell ref="I196:I197"/>
    <mergeCell ref="J196:J197"/>
    <mergeCell ref="L196:L197"/>
    <mergeCell ref="M196:M197"/>
    <mergeCell ref="O196:O197"/>
    <mergeCell ref="P196:P197"/>
    <mergeCell ref="I198:I199"/>
    <mergeCell ref="J198:J199"/>
    <mergeCell ref="L192:L193"/>
    <mergeCell ref="M192:M193"/>
    <mergeCell ref="N192:N201"/>
    <mergeCell ref="O192:O193"/>
    <mergeCell ref="P192:P193"/>
    <mergeCell ref="L198:L199"/>
    <mergeCell ref="M198:M199"/>
    <mergeCell ref="O198:O199"/>
    <mergeCell ref="P198:P199"/>
    <mergeCell ref="L200:L201"/>
    <mergeCell ref="M200:M201"/>
    <mergeCell ref="O200:O201"/>
    <mergeCell ref="P200:P201"/>
    <mergeCell ref="A192:A201"/>
    <mergeCell ref="B192:B201"/>
    <mergeCell ref="I192:I193"/>
    <mergeCell ref="J192:J193"/>
    <mergeCell ref="K192:K201"/>
    <mergeCell ref="I200:I201"/>
    <mergeCell ref="J200:J201"/>
    <mergeCell ref="Q182:Q191"/>
    <mergeCell ref="R182:R191"/>
    <mergeCell ref="I184:I185"/>
    <mergeCell ref="J184:J185"/>
    <mergeCell ref="L184:L185"/>
    <mergeCell ref="M184:M185"/>
    <mergeCell ref="O184:O185"/>
    <mergeCell ref="P184:P185"/>
    <mergeCell ref="I186:I187"/>
    <mergeCell ref="J186:J187"/>
    <mergeCell ref="L186:L187"/>
    <mergeCell ref="M186:M187"/>
    <mergeCell ref="O186:O187"/>
    <mergeCell ref="P186:P187"/>
    <mergeCell ref="I188:I189"/>
    <mergeCell ref="J188:J189"/>
    <mergeCell ref="L182:L183"/>
    <mergeCell ref="M182:M183"/>
    <mergeCell ref="N182:N191"/>
    <mergeCell ref="O182:O183"/>
    <mergeCell ref="P182:P183"/>
    <mergeCell ref="L188:L189"/>
    <mergeCell ref="M188:M189"/>
    <mergeCell ref="O188:O189"/>
    <mergeCell ref="P188:P189"/>
    <mergeCell ref="L190:L191"/>
    <mergeCell ref="M190:M191"/>
    <mergeCell ref="O190:O191"/>
    <mergeCell ref="P190:P191"/>
    <mergeCell ref="A182:A191"/>
    <mergeCell ref="B182:B191"/>
    <mergeCell ref="I182:I183"/>
    <mergeCell ref="J182:J183"/>
    <mergeCell ref="K182:K191"/>
    <mergeCell ref="I190:I191"/>
    <mergeCell ref="J190:J191"/>
    <mergeCell ref="Q172:Q181"/>
    <mergeCell ref="R172:R181"/>
    <mergeCell ref="I174:I175"/>
    <mergeCell ref="J174:J175"/>
    <mergeCell ref="L174:L175"/>
    <mergeCell ref="M174:M175"/>
    <mergeCell ref="O174:O175"/>
    <mergeCell ref="P174:P175"/>
    <mergeCell ref="I176:I177"/>
    <mergeCell ref="J176:J177"/>
    <mergeCell ref="L176:L177"/>
    <mergeCell ref="M176:M177"/>
    <mergeCell ref="O176:O177"/>
    <mergeCell ref="P176:P177"/>
    <mergeCell ref="I178:I179"/>
    <mergeCell ref="J178:J179"/>
    <mergeCell ref="L172:L173"/>
    <mergeCell ref="M172:M173"/>
    <mergeCell ref="N172:N181"/>
    <mergeCell ref="O172:O173"/>
    <mergeCell ref="P172:P173"/>
    <mergeCell ref="L178:L179"/>
    <mergeCell ref="M178:M179"/>
    <mergeCell ref="O178:O179"/>
    <mergeCell ref="P178:P179"/>
    <mergeCell ref="L180:L181"/>
    <mergeCell ref="M180:M181"/>
    <mergeCell ref="O180:O181"/>
    <mergeCell ref="P180:P181"/>
    <mergeCell ref="A172:A181"/>
    <mergeCell ref="B172:B181"/>
    <mergeCell ref="I172:I173"/>
    <mergeCell ref="J172:J173"/>
    <mergeCell ref="K172:K181"/>
    <mergeCell ref="I180:I181"/>
    <mergeCell ref="J180:J181"/>
    <mergeCell ref="Q162:Q171"/>
    <mergeCell ref="R162:R171"/>
    <mergeCell ref="I164:I165"/>
    <mergeCell ref="J164:J165"/>
    <mergeCell ref="L164:L165"/>
    <mergeCell ref="M164:M165"/>
    <mergeCell ref="O164:O165"/>
    <mergeCell ref="P164:P165"/>
    <mergeCell ref="I166:I167"/>
    <mergeCell ref="J166:J167"/>
    <mergeCell ref="L166:L167"/>
    <mergeCell ref="M166:M167"/>
    <mergeCell ref="O166:O167"/>
    <mergeCell ref="P166:P167"/>
    <mergeCell ref="I168:I169"/>
    <mergeCell ref="J168:J169"/>
    <mergeCell ref="L162:L163"/>
    <mergeCell ref="M162:M163"/>
    <mergeCell ref="N162:N171"/>
    <mergeCell ref="O162:O163"/>
    <mergeCell ref="P162:P163"/>
    <mergeCell ref="L168:L169"/>
    <mergeCell ref="M168:M169"/>
    <mergeCell ref="O168:O169"/>
    <mergeCell ref="P168:P169"/>
    <mergeCell ref="L170:L171"/>
    <mergeCell ref="M170:M171"/>
    <mergeCell ref="O170:O171"/>
    <mergeCell ref="P170:P171"/>
    <mergeCell ref="A162:A171"/>
    <mergeCell ref="B162:B171"/>
    <mergeCell ref="I162:I163"/>
    <mergeCell ref="J162:J163"/>
    <mergeCell ref="K162:K171"/>
    <mergeCell ref="I170:I171"/>
    <mergeCell ref="J170:J171"/>
    <mergeCell ref="Q152:Q161"/>
    <mergeCell ref="R152:R161"/>
    <mergeCell ref="I154:I155"/>
    <mergeCell ref="J154:J155"/>
    <mergeCell ref="L154:L155"/>
    <mergeCell ref="M154:M155"/>
    <mergeCell ref="O154:O155"/>
    <mergeCell ref="P154:P155"/>
    <mergeCell ref="I156:I157"/>
    <mergeCell ref="J156:J157"/>
    <mergeCell ref="L156:L157"/>
    <mergeCell ref="M156:M157"/>
    <mergeCell ref="O156:O157"/>
    <mergeCell ref="P156:P157"/>
    <mergeCell ref="I158:I159"/>
    <mergeCell ref="J158:J159"/>
    <mergeCell ref="L152:L153"/>
    <mergeCell ref="M152:M153"/>
    <mergeCell ref="N152:N161"/>
    <mergeCell ref="O152:O153"/>
    <mergeCell ref="P152:P153"/>
    <mergeCell ref="L158:L159"/>
    <mergeCell ref="M158:M159"/>
    <mergeCell ref="O158:O159"/>
    <mergeCell ref="P158:P159"/>
    <mergeCell ref="L160:L161"/>
    <mergeCell ref="M160:M161"/>
    <mergeCell ref="O160:O161"/>
    <mergeCell ref="P160:P161"/>
    <mergeCell ref="A152:A161"/>
    <mergeCell ref="B152:B161"/>
    <mergeCell ref="I152:I153"/>
    <mergeCell ref="J152:J153"/>
    <mergeCell ref="K152:K161"/>
    <mergeCell ref="I160:I161"/>
    <mergeCell ref="J160:J161"/>
    <mergeCell ref="Q142:Q151"/>
    <mergeCell ref="R142:R151"/>
    <mergeCell ref="I144:I145"/>
    <mergeCell ref="J144:J145"/>
    <mergeCell ref="L144:L145"/>
    <mergeCell ref="M144:M145"/>
    <mergeCell ref="O144:O145"/>
    <mergeCell ref="P144:P145"/>
    <mergeCell ref="I146:I147"/>
    <mergeCell ref="J146:J147"/>
    <mergeCell ref="L146:L147"/>
    <mergeCell ref="M146:M147"/>
    <mergeCell ref="O146:O147"/>
    <mergeCell ref="P146:P147"/>
    <mergeCell ref="I148:I149"/>
    <mergeCell ref="J148:J149"/>
    <mergeCell ref="L142:L143"/>
    <mergeCell ref="M142:M143"/>
    <mergeCell ref="N142:N151"/>
    <mergeCell ref="O142:O143"/>
    <mergeCell ref="P142:P143"/>
    <mergeCell ref="L148:L149"/>
    <mergeCell ref="M148:M149"/>
    <mergeCell ref="O148:O149"/>
    <mergeCell ref="P148:P149"/>
    <mergeCell ref="L150:L151"/>
    <mergeCell ref="M150:M151"/>
    <mergeCell ref="O150:O151"/>
    <mergeCell ref="P150:P151"/>
    <mergeCell ref="A142:A151"/>
    <mergeCell ref="B142:B151"/>
    <mergeCell ref="I142:I143"/>
    <mergeCell ref="J142:J143"/>
    <mergeCell ref="K142:K151"/>
    <mergeCell ref="I150:I151"/>
    <mergeCell ref="J150:J151"/>
    <mergeCell ref="Q132:Q141"/>
    <mergeCell ref="R132:R141"/>
    <mergeCell ref="I134:I135"/>
    <mergeCell ref="J134:J135"/>
    <mergeCell ref="L134:L135"/>
    <mergeCell ref="M134:M135"/>
    <mergeCell ref="O134:O135"/>
    <mergeCell ref="P134:P135"/>
    <mergeCell ref="I136:I137"/>
    <mergeCell ref="J136:J137"/>
    <mergeCell ref="L136:L137"/>
    <mergeCell ref="M136:M137"/>
    <mergeCell ref="O136:O137"/>
    <mergeCell ref="P136:P137"/>
    <mergeCell ref="I138:I139"/>
    <mergeCell ref="J138:J139"/>
    <mergeCell ref="L132:L133"/>
    <mergeCell ref="M132:M133"/>
    <mergeCell ref="N132:N141"/>
    <mergeCell ref="O132:O133"/>
    <mergeCell ref="P132:P133"/>
    <mergeCell ref="L138:L139"/>
    <mergeCell ref="M138:M139"/>
    <mergeCell ref="O138:O139"/>
    <mergeCell ref="P138:P139"/>
    <mergeCell ref="L140:L141"/>
    <mergeCell ref="M140:M141"/>
    <mergeCell ref="O140:O141"/>
    <mergeCell ref="P140:P141"/>
    <mergeCell ref="A132:A141"/>
    <mergeCell ref="B132:B141"/>
    <mergeCell ref="I132:I133"/>
    <mergeCell ref="J132:J133"/>
    <mergeCell ref="K132:K141"/>
    <mergeCell ref="I140:I141"/>
    <mergeCell ref="J140:J141"/>
    <mergeCell ref="Q122:Q131"/>
    <mergeCell ref="R122:R131"/>
    <mergeCell ref="I124:I125"/>
    <mergeCell ref="J124:J125"/>
    <mergeCell ref="L124:L125"/>
    <mergeCell ref="M124:M125"/>
    <mergeCell ref="O124:O125"/>
    <mergeCell ref="P124:P125"/>
    <mergeCell ref="I126:I127"/>
    <mergeCell ref="J126:J127"/>
    <mergeCell ref="L126:L127"/>
    <mergeCell ref="M126:M127"/>
    <mergeCell ref="O126:O127"/>
    <mergeCell ref="P126:P127"/>
    <mergeCell ref="I128:I129"/>
    <mergeCell ref="J128:J129"/>
    <mergeCell ref="L122:L123"/>
    <mergeCell ref="M122:M123"/>
    <mergeCell ref="N122:N131"/>
    <mergeCell ref="O122:O123"/>
    <mergeCell ref="P122:P123"/>
    <mergeCell ref="L128:L129"/>
    <mergeCell ref="M128:M129"/>
    <mergeCell ref="O128:O129"/>
    <mergeCell ref="P128:P129"/>
    <mergeCell ref="L130:L131"/>
    <mergeCell ref="M130:M131"/>
    <mergeCell ref="O130:O131"/>
    <mergeCell ref="P130:P131"/>
    <mergeCell ref="A122:A131"/>
    <mergeCell ref="B122:B131"/>
    <mergeCell ref="I122:I123"/>
    <mergeCell ref="J122:J123"/>
    <mergeCell ref="K122:K131"/>
    <mergeCell ref="I130:I131"/>
    <mergeCell ref="J130:J131"/>
    <mergeCell ref="Q112:Q121"/>
    <mergeCell ref="R112:R121"/>
    <mergeCell ref="I114:I115"/>
    <mergeCell ref="J114:J115"/>
    <mergeCell ref="L114:L115"/>
    <mergeCell ref="M114:M115"/>
    <mergeCell ref="O114:O115"/>
    <mergeCell ref="P114:P115"/>
    <mergeCell ref="I116:I117"/>
    <mergeCell ref="J116:J117"/>
    <mergeCell ref="L116:L117"/>
    <mergeCell ref="M116:M117"/>
    <mergeCell ref="O116:O117"/>
    <mergeCell ref="P116:P117"/>
    <mergeCell ref="I118:I119"/>
    <mergeCell ref="J118:J119"/>
    <mergeCell ref="L112:L113"/>
    <mergeCell ref="M112:M113"/>
    <mergeCell ref="N112:N121"/>
    <mergeCell ref="O112:O113"/>
    <mergeCell ref="P112:P113"/>
    <mergeCell ref="L118:L119"/>
    <mergeCell ref="M118:M119"/>
    <mergeCell ref="O118:O119"/>
    <mergeCell ref="P118:P119"/>
    <mergeCell ref="L120:L121"/>
    <mergeCell ref="M120:M121"/>
    <mergeCell ref="O120:O121"/>
    <mergeCell ref="P120:P121"/>
    <mergeCell ref="A112:A121"/>
    <mergeCell ref="B112:B121"/>
    <mergeCell ref="I112:I113"/>
    <mergeCell ref="J112:J113"/>
    <mergeCell ref="K112:K121"/>
    <mergeCell ref="I120:I121"/>
    <mergeCell ref="J120:J121"/>
    <mergeCell ref="Q102:Q111"/>
    <mergeCell ref="R102:R111"/>
    <mergeCell ref="I104:I105"/>
    <mergeCell ref="J104:J105"/>
    <mergeCell ref="L104:L105"/>
    <mergeCell ref="M104:M105"/>
    <mergeCell ref="O104:O105"/>
    <mergeCell ref="P104:P105"/>
    <mergeCell ref="I106:I107"/>
    <mergeCell ref="J106:J107"/>
    <mergeCell ref="L106:L107"/>
    <mergeCell ref="M106:M107"/>
    <mergeCell ref="O106:O107"/>
    <mergeCell ref="P106:P107"/>
    <mergeCell ref="I108:I109"/>
    <mergeCell ref="J108:J109"/>
    <mergeCell ref="L102:L103"/>
    <mergeCell ref="M102:M103"/>
    <mergeCell ref="N102:N111"/>
    <mergeCell ref="O102:O103"/>
    <mergeCell ref="P102:P103"/>
    <mergeCell ref="L108:L109"/>
    <mergeCell ref="M108:M109"/>
    <mergeCell ref="O108:O109"/>
    <mergeCell ref="P108:P109"/>
    <mergeCell ref="L110:L111"/>
    <mergeCell ref="M110:M111"/>
    <mergeCell ref="O110:O111"/>
    <mergeCell ref="P110:P111"/>
    <mergeCell ref="A102:A111"/>
    <mergeCell ref="B102:B111"/>
    <mergeCell ref="I102:I103"/>
    <mergeCell ref="J102:J103"/>
    <mergeCell ref="K102:K111"/>
    <mergeCell ref="I110:I111"/>
    <mergeCell ref="J110:J111"/>
    <mergeCell ref="Q92:Q101"/>
    <mergeCell ref="R92:R101"/>
    <mergeCell ref="I94:I95"/>
    <mergeCell ref="J94:J95"/>
    <mergeCell ref="L94:L95"/>
    <mergeCell ref="M94:M95"/>
    <mergeCell ref="O94:O95"/>
    <mergeCell ref="P94:P95"/>
    <mergeCell ref="I96:I97"/>
    <mergeCell ref="J96:J97"/>
    <mergeCell ref="L96:L97"/>
    <mergeCell ref="M96:M97"/>
    <mergeCell ref="O96:O97"/>
    <mergeCell ref="P96:P97"/>
    <mergeCell ref="I98:I99"/>
    <mergeCell ref="J98:J99"/>
    <mergeCell ref="L92:L93"/>
    <mergeCell ref="M92:M93"/>
    <mergeCell ref="N92:N101"/>
    <mergeCell ref="O92:O93"/>
    <mergeCell ref="P92:P93"/>
    <mergeCell ref="L98:L99"/>
    <mergeCell ref="M98:M99"/>
    <mergeCell ref="O98:O99"/>
    <mergeCell ref="P98:P99"/>
    <mergeCell ref="L100:L101"/>
    <mergeCell ref="M100:M101"/>
    <mergeCell ref="O100:O101"/>
    <mergeCell ref="P100:P101"/>
    <mergeCell ref="A92:A101"/>
    <mergeCell ref="B92:B101"/>
    <mergeCell ref="I92:I93"/>
    <mergeCell ref="J92:J93"/>
    <mergeCell ref="K92:K101"/>
    <mergeCell ref="I100:I101"/>
    <mergeCell ref="J100:J101"/>
    <mergeCell ref="Q82:Q91"/>
    <mergeCell ref="R82:R91"/>
    <mergeCell ref="I84:I85"/>
    <mergeCell ref="J84:J85"/>
    <mergeCell ref="L84:L85"/>
    <mergeCell ref="M84:M85"/>
    <mergeCell ref="O84:O85"/>
    <mergeCell ref="P84:P85"/>
    <mergeCell ref="I86:I87"/>
    <mergeCell ref="J86:J87"/>
    <mergeCell ref="L86:L87"/>
    <mergeCell ref="M86:M87"/>
    <mergeCell ref="O86:O87"/>
    <mergeCell ref="P86:P87"/>
    <mergeCell ref="I88:I89"/>
    <mergeCell ref="J88:J89"/>
    <mergeCell ref="L82:L83"/>
    <mergeCell ref="M82:M83"/>
    <mergeCell ref="N82:N91"/>
    <mergeCell ref="O82:O83"/>
    <mergeCell ref="P82:P83"/>
    <mergeCell ref="L88:L89"/>
    <mergeCell ref="M88:M89"/>
    <mergeCell ref="O88:O89"/>
    <mergeCell ref="P88:P89"/>
    <mergeCell ref="L90:L91"/>
    <mergeCell ref="M90:M91"/>
    <mergeCell ref="O90:O91"/>
    <mergeCell ref="P90:P91"/>
    <mergeCell ref="A82:A91"/>
    <mergeCell ref="B82:B91"/>
    <mergeCell ref="I82:I83"/>
    <mergeCell ref="J82:J83"/>
    <mergeCell ref="K82:K91"/>
    <mergeCell ref="I90:I91"/>
    <mergeCell ref="J90:J91"/>
    <mergeCell ref="Q72:Q81"/>
    <mergeCell ref="R72:R81"/>
    <mergeCell ref="I74:I75"/>
    <mergeCell ref="J74:J75"/>
    <mergeCell ref="L74:L75"/>
    <mergeCell ref="M74:M75"/>
    <mergeCell ref="O74:O75"/>
    <mergeCell ref="P74:P75"/>
    <mergeCell ref="I76:I77"/>
    <mergeCell ref="J76:J77"/>
    <mergeCell ref="L76:L77"/>
    <mergeCell ref="M76:M77"/>
    <mergeCell ref="O76:O77"/>
    <mergeCell ref="P76:P77"/>
    <mergeCell ref="I78:I79"/>
    <mergeCell ref="J78:J79"/>
    <mergeCell ref="L72:L73"/>
    <mergeCell ref="M72:M73"/>
    <mergeCell ref="N72:N81"/>
    <mergeCell ref="O72:O73"/>
    <mergeCell ref="P72:P73"/>
    <mergeCell ref="L78:L79"/>
    <mergeCell ref="M78:M79"/>
    <mergeCell ref="O78:O79"/>
    <mergeCell ref="P78:P79"/>
    <mergeCell ref="L80:L81"/>
    <mergeCell ref="M80:M81"/>
    <mergeCell ref="O80:O81"/>
    <mergeCell ref="P80:P81"/>
    <mergeCell ref="A72:A81"/>
    <mergeCell ref="B72:B81"/>
    <mergeCell ref="I72:I73"/>
    <mergeCell ref="J72:J73"/>
    <mergeCell ref="K72:K81"/>
    <mergeCell ref="I80:I81"/>
    <mergeCell ref="J80:J81"/>
    <mergeCell ref="Q62:Q71"/>
    <mergeCell ref="R62:R71"/>
    <mergeCell ref="I64:I65"/>
    <mergeCell ref="J64:J65"/>
    <mergeCell ref="L64:L65"/>
    <mergeCell ref="M64:M65"/>
    <mergeCell ref="O64:O65"/>
    <mergeCell ref="P64:P65"/>
    <mergeCell ref="I66:I67"/>
    <mergeCell ref="J66:J67"/>
    <mergeCell ref="L66:L67"/>
    <mergeCell ref="M66:M67"/>
    <mergeCell ref="O66:O67"/>
    <mergeCell ref="P66:P67"/>
    <mergeCell ref="I68:I69"/>
    <mergeCell ref="J68:J69"/>
    <mergeCell ref="L62:L63"/>
    <mergeCell ref="M62:M63"/>
    <mergeCell ref="N62:N71"/>
    <mergeCell ref="O62:O63"/>
    <mergeCell ref="P62:P63"/>
    <mergeCell ref="L68:L69"/>
    <mergeCell ref="M68:M69"/>
    <mergeCell ref="O68:O69"/>
    <mergeCell ref="P68:P69"/>
    <mergeCell ref="L70:L71"/>
    <mergeCell ref="M70:M71"/>
    <mergeCell ref="O70:O71"/>
    <mergeCell ref="P70:P71"/>
    <mergeCell ref="A62:A71"/>
    <mergeCell ref="B62:B71"/>
    <mergeCell ref="I62:I63"/>
    <mergeCell ref="J62:J63"/>
    <mergeCell ref="K62:K71"/>
    <mergeCell ref="I70:I71"/>
    <mergeCell ref="J70:J71"/>
    <mergeCell ref="Q52:Q61"/>
    <mergeCell ref="R52:R61"/>
    <mergeCell ref="I54:I55"/>
    <mergeCell ref="J54:J55"/>
    <mergeCell ref="L54:L55"/>
    <mergeCell ref="M54:M55"/>
    <mergeCell ref="O54:O55"/>
    <mergeCell ref="P54:P55"/>
    <mergeCell ref="I56:I57"/>
    <mergeCell ref="J56:J57"/>
    <mergeCell ref="L56:L57"/>
    <mergeCell ref="M56:M57"/>
    <mergeCell ref="O56:O57"/>
    <mergeCell ref="P56:P57"/>
    <mergeCell ref="I58:I59"/>
    <mergeCell ref="J58:J59"/>
    <mergeCell ref="L52:L53"/>
    <mergeCell ref="M52:M53"/>
    <mergeCell ref="N52:N61"/>
    <mergeCell ref="O52:O53"/>
    <mergeCell ref="P52:P53"/>
    <mergeCell ref="L58:L59"/>
    <mergeCell ref="M58:M59"/>
    <mergeCell ref="O58:O59"/>
    <mergeCell ref="P58:P59"/>
    <mergeCell ref="L60:L61"/>
    <mergeCell ref="M60:M61"/>
    <mergeCell ref="O60:O61"/>
    <mergeCell ref="P60:P61"/>
    <mergeCell ref="A52:A61"/>
    <mergeCell ref="B52:B61"/>
    <mergeCell ref="I52:I53"/>
    <mergeCell ref="J52:J53"/>
    <mergeCell ref="K52:K61"/>
    <mergeCell ref="I60:I61"/>
    <mergeCell ref="J60:J61"/>
    <mergeCell ref="Q42:Q51"/>
    <mergeCell ref="R42:R51"/>
    <mergeCell ref="I44:I45"/>
    <mergeCell ref="J44:J45"/>
    <mergeCell ref="L44:L45"/>
    <mergeCell ref="M44:M45"/>
    <mergeCell ref="O44:O45"/>
    <mergeCell ref="P44:P45"/>
    <mergeCell ref="I46:I47"/>
    <mergeCell ref="J46:J47"/>
    <mergeCell ref="L46:L47"/>
    <mergeCell ref="M46:M47"/>
    <mergeCell ref="O46:O47"/>
    <mergeCell ref="P46:P47"/>
    <mergeCell ref="I48:I49"/>
    <mergeCell ref="J48:J49"/>
    <mergeCell ref="L42:L43"/>
    <mergeCell ref="M42:M43"/>
    <mergeCell ref="N42:N51"/>
    <mergeCell ref="O42:O43"/>
    <mergeCell ref="P42:P43"/>
    <mergeCell ref="L48:L49"/>
    <mergeCell ref="M48:M49"/>
    <mergeCell ref="O48:O49"/>
    <mergeCell ref="P48:P49"/>
    <mergeCell ref="L50:L51"/>
    <mergeCell ref="M50:M51"/>
    <mergeCell ref="O50:O51"/>
    <mergeCell ref="P50:P51"/>
    <mergeCell ref="A42:A51"/>
    <mergeCell ref="B42:B51"/>
    <mergeCell ref="I42:I43"/>
    <mergeCell ref="J42:J43"/>
    <mergeCell ref="K42:K51"/>
    <mergeCell ref="I50:I51"/>
    <mergeCell ref="J50:J51"/>
    <mergeCell ref="Q32:Q41"/>
    <mergeCell ref="R32:R41"/>
    <mergeCell ref="I34:I35"/>
    <mergeCell ref="J34:J35"/>
    <mergeCell ref="L34:L35"/>
    <mergeCell ref="M34:M35"/>
    <mergeCell ref="O34:O35"/>
    <mergeCell ref="P34:P35"/>
    <mergeCell ref="I36:I37"/>
    <mergeCell ref="J36:J37"/>
    <mergeCell ref="L36:L37"/>
    <mergeCell ref="M36:M37"/>
    <mergeCell ref="O36:O37"/>
    <mergeCell ref="P36:P37"/>
    <mergeCell ref="I38:I39"/>
    <mergeCell ref="J38:J39"/>
    <mergeCell ref="L32:L33"/>
    <mergeCell ref="M32:M33"/>
    <mergeCell ref="N32:N41"/>
    <mergeCell ref="O32:O33"/>
    <mergeCell ref="P32:P33"/>
    <mergeCell ref="L38:L39"/>
    <mergeCell ref="M38:M39"/>
    <mergeCell ref="O38:O39"/>
    <mergeCell ref="P38:P39"/>
    <mergeCell ref="L40:L41"/>
    <mergeCell ref="M40:M41"/>
    <mergeCell ref="O40:O41"/>
    <mergeCell ref="P40:P41"/>
    <mergeCell ref="A32:A41"/>
    <mergeCell ref="B32:B41"/>
    <mergeCell ref="I32:I33"/>
    <mergeCell ref="J32:J33"/>
    <mergeCell ref="K32:K41"/>
    <mergeCell ref="I40:I41"/>
    <mergeCell ref="J40:J41"/>
    <mergeCell ref="Q22:Q31"/>
    <mergeCell ref="R22:R31"/>
    <mergeCell ref="I24:I25"/>
    <mergeCell ref="J24:J25"/>
    <mergeCell ref="L24:L25"/>
    <mergeCell ref="M24:M25"/>
    <mergeCell ref="O24:O25"/>
    <mergeCell ref="P24:P25"/>
    <mergeCell ref="I26:I27"/>
    <mergeCell ref="J26:J27"/>
    <mergeCell ref="L26:L27"/>
    <mergeCell ref="M26:M27"/>
    <mergeCell ref="O26:O27"/>
    <mergeCell ref="P26:P27"/>
    <mergeCell ref="I28:I29"/>
    <mergeCell ref="J28:J29"/>
    <mergeCell ref="L22:L23"/>
    <mergeCell ref="M22:M23"/>
    <mergeCell ref="N22:N31"/>
    <mergeCell ref="O22:O23"/>
    <mergeCell ref="P22:P23"/>
    <mergeCell ref="L28:L29"/>
    <mergeCell ref="M28:M29"/>
    <mergeCell ref="O28:O29"/>
    <mergeCell ref="P28:P29"/>
    <mergeCell ref="L30:L31"/>
    <mergeCell ref="M30:M31"/>
    <mergeCell ref="O30:O31"/>
    <mergeCell ref="P30:P31"/>
    <mergeCell ref="A22:A31"/>
    <mergeCell ref="B22:B31"/>
    <mergeCell ref="I22:I23"/>
    <mergeCell ref="J22:J23"/>
    <mergeCell ref="K22:K31"/>
    <mergeCell ref="I30:I31"/>
    <mergeCell ref="J30:J31"/>
    <mergeCell ref="A12:A21"/>
    <mergeCell ref="B12:B21"/>
    <mergeCell ref="I12:I13"/>
    <mergeCell ref="J12:J13"/>
    <mergeCell ref="K12:K21"/>
    <mergeCell ref="I20:I21"/>
    <mergeCell ref="J20:J21"/>
    <mergeCell ref="Q12:Q21"/>
    <mergeCell ref="R12:R21"/>
    <mergeCell ref="I14:I15"/>
    <mergeCell ref="J14:J15"/>
    <mergeCell ref="L14:L15"/>
    <mergeCell ref="M14:M15"/>
    <mergeCell ref="O14:O15"/>
    <mergeCell ref="P14:P15"/>
    <mergeCell ref="I16:I17"/>
    <mergeCell ref="J16:J17"/>
    <mergeCell ref="L16:L17"/>
    <mergeCell ref="M16:M17"/>
    <mergeCell ref="O16:O17"/>
    <mergeCell ref="P16:P17"/>
    <mergeCell ref="I18:I19"/>
    <mergeCell ref="J18:J19"/>
    <mergeCell ref="L12:L13"/>
    <mergeCell ref="M10:M11"/>
    <mergeCell ref="I10:I11"/>
    <mergeCell ref="I8:I9"/>
    <mergeCell ref="I6:I7"/>
    <mergeCell ref="I4:I5"/>
    <mergeCell ref="J10:J11"/>
    <mergeCell ref="P18:P19"/>
    <mergeCell ref="L20:L21"/>
    <mergeCell ref="M20:M21"/>
    <mergeCell ref="O20:O21"/>
    <mergeCell ref="P20:P21"/>
    <mergeCell ref="M12:M13"/>
    <mergeCell ref="N12:N21"/>
    <mergeCell ref="O12:O13"/>
    <mergeCell ref="P12:P13"/>
    <mergeCell ref="L18:L19"/>
    <mergeCell ref="M18:M19"/>
    <mergeCell ref="O18:O19"/>
    <mergeCell ref="G1:J1"/>
    <mergeCell ref="L1:M1"/>
    <mergeCell ref="O1:P1"/>
    <mergeCell ref="O2:O3"/>
    <mergeCell ref="P2:P3"/>
    <mergeCell ref="I2:I3"/>
    <mergeCell ref="J2:J3"/>
    <mergeCell ref="J4:J5"/>
    <mergeCell ref="J6:J7"/>
    <mergeCell ref="A2:A11"/>
    <mergeCell ref="B2:B11"/>
    <mergeCell ref="Q2:Q11"/>
    <mergeCell ref="K2:K11"/>
    <mergeCell ref="R2:R11"/>
    <mergeCell ref="N2:N11"/>
    <mergeCell ref="P10:P11"/>
    <mergeCell ref="L2:L3"/>
    <mergeCell ref="M2:M3"/>
    <mergeCell ref="L4:L5"/>
    <mergeCell ref="M4:M5"/>
    <mergeCell ref="L6:L7"/>
    <mergeCell ref="M6:M7"/>
    <mergeCell ref="L8:L9"/>
    <mergeCell ref="M8:M9"/>
    <mergeCell ref="L10:L11"/>
    <mergeCell ref="O10:O11"/>
    <mergeCell ref="O4:O5"/>
    <mergeCell ref="P4:P5"/>
    <mergeCell ref="O6:O7"/>
    <mergeCell ref="P6:P7"/>
    <mergeCell ref="O8:O9"/>
    <mergeCell ref="P8:P9"/>
    <mergeCell ref="J8:J9"/>
  </mergeCells>
  <phoneticPr fontId="1"/>
  <dataValidations count="1">
    <dataValidation type="list" allowBlank="1" showInputMessage="1" showErrorMessage="1" sqref="H3 H13 H23 H33 H43 H53 H63 H73 H83 H93 H103 H113 H123 H133 H143 H153 H163 H173 H183 H193 H203">
      <formula1>$AS$2:$AS$3</formula1>
    </dataValidation>
  </dataValidations>
  <printOptions horizontalCentered="1"/>
  <pageMargins left="0.98425196850393704" right="0.39370078740157483" top="0.59055118110236227" bottom="0.39370078740157483" header="0" footer="0"/>
  <pageSetup paperSize="8" scale="79" orientation="landscape" r:id="rId1"/>
  <headerFooter scaleWithDoc="0" alignWithMargins="0">
    <oddHeader>&amp;L&amp;"ＭＳ ゴシック,太字"&amp;8参考様式第４－１号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11"/>
  <sheetViews>
    <sheetView view="pageBreakPreview" zoomScale="90" zoomScaleNormal="100" zoomScaleSheetLayoutView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11"/>
    </sheetView>
  </sheetViews>
  <sheetFormatPr defaultColWidth="14.28515625" defaultRowHeight="14.25" customHeight="1" x14ac:dyDescent="0.15"/>
  <cols>
    <col min="1" max="2" width="10.7109375" customWidth="1"/>
    <col min="3" max="3" width="14.28515625" style="1" customWidth="1"/>
    <col min="4" max="4" width="14.28515625" style="2" customWidth="1"/>
    <col min="5" max="5" width="10.7109375" style="14" bestFit="1" customWidth="1"/>
    <col min="6" max="6" width="10.7109375" customWidth="1"/>
    <col min="7" max="7" width="21.42578125" style="18" customWidth="1"/>
    <col min="8" max="8" width="14.28515625" style="18" customWidth="1"/>
    <col min="9" max="9" width="21.42578125" style="18" customWidth="1"/>
    <col min="10" max="10" width="14.28515625" style="18" customWidth="1"/>
    <col min="11" max="11" width="14.28515625" style="9" customWidth="1"/>
    <col min="12" max="12" width="21.42578125" style="18" customWidth="1"/>
    <col min="13" max="13" width="14.28515625" style="18" customWidth="1"/>
    <col min="14" max="14" width="14.28515625" style="9" customWidth="1"/>
    <col min="15" max="15" width="21.42578125" style="18" customWidth="1"/>
    <col min="16" max="16" width="14.28515625" style="18" customWidth="1"/>
    <col min="17" max="17" width="14.28515625" style="9" customWidth="1"/>
    <col min="18" max="18" width="10.7109375" style="10" customWidth="1"/>
    <col min="19" max="19" width="2.85546875" customWidth="1"/>
    <col min="20" max="20" width="6.42578125" bestFit="1" customWidth="1"/>
    <col min="21" max="22" width="13" bestFit="1" customWidth="1"/>
    <col min="23" max="25" width="11.7109375" bestFit="1" customWidth="1"/>
    <col min="26" max="33" width="10.7109375" bestFit="1" customWidth="1"/>
    <col min="34" max="40" width="10.7109375" style="36" bestFit="1" customWidth="1"/>
    <col min="41" max="41" width="3.7109375" style="36" bestFit="1" customWidth="1"/>
    <col min="42" max="42" width="5.7109375" style="36" bestFit="1" customWidth="1"/>
    <col min="43" max="43" width="6.7109375" style="36" bestFit="1" customWidth="1"/>
    <col min="44" max="44" width="9.7109375" style="36" bestFit="1" customWidth="1"/>
    <col min="45" max="45" width="5.7109375" bestFit="1" customWidth="1"/>
  </cols>
  <sheetData>
    <row r="1" spans="1:45" s="19" customFormat="1" ht="28.5" customHeight="1" x14ac:dyDescent="0.15">
      <c r="A1" s="21" t="s">
        <v>2</v>
      </c>
      <c r="B1" s="21" t="s">
        <v>5</v>
      </c>
      <c r="C1" s="22" t="s">
        <v>0</v>
      </c>
      <c r="D1" s="23" t="s">
        <v>3</v>
      </c>
      <c r="E1" s="24" t="s">
        <v>14</v>
      </c>
      <c r="F1" s="21" t="s">
        <v>13</v>
      </c>
      <c r="G1" s="71" t="s">
        <v>37</v>
      </c>
      <c r="H1" s="72"/>
      <c r="I1" s="72"/>
      <c r="J1" s="72"/>
      <c r="K1" s="20" t="s">
        <v>95</v>
      </c>
      <c r="L1" s="71" t="s">
        <v>38</v>
      </c>
      <c r="M1" s="72"/>
      <c r="N1" s="20" t="s">
        <v>15</v>
      </c>
      <c r="O1" s="71" t="s">
        <v>39</v>
      </c>
      <c r="P1" s="72"/>
      <c r="Q1" s="20" t="s">
        <v>96</v>
      </c>
      <c r="R1" s="21" t="s">
        <v>4</v>
      </c>
      <c r="T1" s="21"/>
      <c r="U1" s="21" t="s">
        <v>51</v>
      </c>
      <c r="V1" s="21">
        <v>2</v>
      </c>
      <c r="W1" s="21">
        <v>3</v>
      </c>
      <c r="X1" s="21">
        <v>4</v>
      </c>
      <c r="Y1" s="21">
        <v>5</v>
      </c>
      <c r="Z1" s="21">
        <v>6</v>
      </c>
      <c r="AA1" s="21">
        <v>7</v>
      </c>
      <c r="AB1" s="21">
        <v>8</v>
      </c>
      <c r="AC1" s="21">
        <v>9</v>
      </c>
      <c r="AD1" s="21">
        <v>10</v>
      </c>
      <c r="AE1" s="21">
        <v>11</v>
      </c>
      <c r="AF1" s="21">
        <v>12</v>
      </c>
      <c r="AG1" s="21">
        <v>13</v>
      </c>
      <c r="AH1" s="21">
        <v>14</v>
      </c>
      <c r="AI1" s="21">
        <v>15</v>
      </c>
      <c r="AJ1" s="21">
        <v>16</v>
      </c>
      <c r="AK1" s="21">
        <v>17</v>
      </c>
      <c r="AL1" s="21">
        <v>18</v>
      </c>
      <c r="AM1" s="21">
        <v>19</v>
      </c>
      <c r="AN1" s="21">
        <v>20</v>
      </c>
      <c r="AO1" s="37"/>
      <c r="AP1" s="37"/>
      <c r="AQ1" s="37"/>
      <c r="AR1" s="37"/>
    </row>
    <row r="2" spans="1:45" ht="14.25" customHeight="1" x14ac:dyDescent="0.15">
      <c r="A2" s="49">
        <v>1</v>
      </c>
      <c r="B2" s="49">
        <v>10</v>
      </c>
      <c r="C2" s="5" t="s">
        <v>10</v>
      </c>
      <c r="D2" s="7">
        <v>931.69600000000003</v>
      </c>
      <c r="E2" s="11">
        <f>ROUND(D2/10000,3)</f>
        <v>9.2999999999999999E-2</v>
      </c>
      <c r="F2" s="3">
        <v>0.56999999999999995</v>
      </c>
      <c r="G2" s="25" t="s">
        <v>1</v>
      </c>
      <c r="H2" s="29" t="s">
        <v>53</v>
      </c>
      <c r="I2" s="61" t="s">
        <v>23</v>
      </c>
      <c r="J2" s="73">
        <f>IF($H3=AS$2,ROUND(H9*0.8,4),ROUND(H11*0.8,4))</f>
        <v>0.32</v>
      </c>
      <c r="K2" s="52">
        <f>ROUND(J6*J10,4)</f>
        <v>2.2800000000000001E-2</v>
      </c>
      <c r="L2" s="61" t="s">
        <v>31</v>
      </c>
      <c r="M2" s="75">
        <f>IF(U7=U9,U2,IF(V7=V9,V2,IF(W7=W9,W2,IF(X7=X9,X2,IF(Y7=Y9,Y2,IF(Z7=Z9,Z2,IF(AA7=AA9,AA2,IF(AB7=AB9,AB2,IF(AC7=AC9,AC2,IF(AD7=AD9,AD2,IF(AE7=AE9,AE2,IF(AF7=AF9,AF2,IF(AG7=AG9,AG2,IF(AH7=AH9,AH2,IF(AI7=AI9,AI2,IF(AJ7=AJ9,AJ2,IF(AK7=AK9,AK2,IF(AL7=AL9,AL2,IF(AM7=AM9,AM2,IF(AN7=AN9,AN2,AN2))))))))))))))))))))</f>
        <v>0.25911000000000001</v>
      </c>
      <c r="N2" s="58">
        <f>ROUND(M6*M10,4)</f>
        <v>1.7600000000000001E-2</v>
      </c>
      <c r="O2" s="61" t="s">
        <v>99</v>
      </c>
      <c r="P2" s="63">
        <f>M10</f>
        <v>0.22649</v>
      </c>
      <c r="Q2" s="52">
        <f>ROUND($F11*$P10*$E11/360,4)</f>
        <v>1.7600000000000001E-2</v>
      </c>
      <c r="R2" s="55" t="str">
        <f>IF(AND(K2&gt;Q2,N2=Q2),"ＯＫ","ＮＧ")</f>
        <v>ＯＫ</v>
      </c>
      <c r="T2" s="40" t="s">
        <v>41</v>
      </c>
      <c r="U2" s="41">
        <f>J2</f>
        <v>0.32</v>
      </c>
      <c r="V2" s="41">
        <f>IF($H3=$AS$2,ROUND(U2-U10/U11,5),ROUND($H11/2-$H11/2*COS((2*ACOS(1-U2/($H11/2))-U10/U11)/2),5))</f>
        <v>0.26540000000000002</v>
      </c>
      <c r="W2" s="41">
        <f t="shared" ref="W2:AN2" si="0">IF($H3=$AS$2,ROUND(V2-V10/V11,5),ROUND($H11/2-$H11/2*COS((2*ACOS(1-V2/($H11/2))-V10/V11)/2),5))</f>
        <v>0.25911000000000001</v>
      </c>
      <c r="X2" s="41">
        <f t="shared" si="0"/>
        <v>0.25903999999999999</v>
      </c>
      <c r="Y2" s="41">
        <f t="shared" si="0"/>
        <v>0.25903999999999999</v>
      </c>
      <c r="Z2" s="41">
        <f t="shared" si="0"/>
        <v>0.25903999999999999</v>
      </c>
      <c r="AA2" s="41">
        <f t="shared" si="0"/>
        <v>0.25903999999999999</v>
      </c>
      <c r="AB2" s="41">
        <f t="shared" si="0"/>
        <v>0.25903999999999999</v>
      </c>
      <c r="AC2" s="41">
        <f t="shared" si="0"/>
        <v>0.25903999999999999</v>
      </c>
      <c r="AD2" s="41">
        <f t="shared" si="0"/>
        <v>0.25903999999999999</v>
      </c>
      <c r="AE2" s="41">
        <f t="shared" si="0"/>
        <v>0.25903999999999999</v>
      </c>
      <c r="AF2" s="41">
        <f t="shared" si="0"/>
        <v>0.25903999999999999</v>
      </c>
      <c r="AG2" s="41">
        <f t="shared" si="0"/>
        <v>0.25903999999999999</v>
      </c>
      <c r="AH2" s="41">
        <f t="shared" si="0"/>
        <v>0.25903999999999999</v>
      </c>
      <c r="AI2" s="41">
        <f t="shared" si="0"/>
        <v>0.25903999999999999</v>
      </c>
      <c r="AJ2" s="41">
        <f t="shared" si="0"/>
        <v>0.25903999999999999</v>
      </c>
      <c r="AK2" s="41">
        <f t="shared" si="0"/>
        <v>0.25903999999999999</v>
      </c>
      <c r="AL2" s="41">
        <f t="shared" si="0"/>
        <v>0.25903999999999999</v>
      </c>
      <c r="AM2" s="41">
        <f t="shared" si="0"/>
        <v>0.25903999999999999</v>
      </c>
      <c r="AN2" s="41">
        <f t="shared" si="0"/>
        <v>0.25903999999999999</v>
      </c>
      <c r="AS2" t="s">
        <v>11</v>
      </c>
    </row>
    <row r="3" spans="1:45" ht="14.25" customHeight="1" x14ac:dyDescent="0.15">
      <c r="A3" s="50"/>
      <c r="B3" s="50"/>
      <c r="C3" s="6" t="s">
        <v>52</v>
      </c>
      <c r="D3" s="8">
        <v>145.13999999999999</v>
      </c>
      <c r="E3" s="12">
        <f>ROUND(D3/10000,3)</f>
        <v>1.4999999999999999E-2</v>
      </c>
      <c r="F3" s="4">
        <v>0.83</v>
      </c>
      <c r="G3" s="26" t="s">
        <v>17</v>
      </c>
      <c r="H3" s="30" t="s">
        <v>11</v>
      </c>
      <c r="I3" s="62"/>
      <c r="J3" s="59"/>
      <c r="K3" s="53"/>
      <c r="L3" s="62"/>
      <c r="M3" s="66"/>
      <c r="N3" s="58"/>
      <c r="O3" s="62"/>
      <c r="P3" s="64"/>
      <c r="Q3" s="53"/>
      <c r="R3" s="56"/>
      <c r="T3" s="42" t="s">
        <v>42</v>
      </c>
      <c r="U3" s="43">
        <f>IF($H3=$AS$2,ROUND($H8+2*(U2^2+$H10^2*U2^2)^0.5,5),ROUND($H11/2*2*ACOS(1-U2/($H11/2)),5))</f>
        <v>0.94</v>
      </c>
      <c r="V3" s="43">
        <f t="shared" ref="V3:AN3" si="1">IF($H3=$AS$2,ROUND($H8+2*(V2^2+$H10^2*V2^2)^0.5,5),ROUND($H11/2*2*ACOS(1-V2/($H11/2)),5))</f>
        <v>0.83079999999999998</v>
      </c>
      <c r="W3" s="43">
        <f t="shared" si="1"/>
        <v>0.81821999999999995</v>
      </c>
      <c r="X3" s="43">
        <f t="shared" si="1"/>
        <v>0.81808000000000003</v>
      </c>
      <c r="Y3" s="43">
        <f t="shared" si="1"/>
        <v>0.81808000000000003</v>
      </c>
      <c r="Z3" s="43">
        <f t="shared" si="1"/>
        <v>0.81808000000000003</v>
      </c>
      <c r="AA3" s="43">
        <f t="shared" si="1"/>
        <v>0.81808000000000003</v>
      </c>
      <c r="AB3" s="43">
        <f t="shared" si="1"/>
        <v>0.81808000000000003</v>
      </c>
      <c r="AC3" s="43">
        <f t="shared" si="1"/>
        <v>0.81808000000000003</v>
      </c>
      <c r="AD3" s="43">
        <f t="shared" si="1"/>
        <v>0.81808000000000003</v>
      </c>
      <c r="AE3" s="43">
        <f t="shared" si="1"/>
        <v>0.81808000000000003</v>
      </c>
      <c r="AF3" s="43">
        <f t="shared" si="1"/>
        <v>0.81808000000000003</v>
      </c>
      <c r="AG3" s="43">
        <f t="shared" si="1"/>
        <v>0.81808000000000003</v>
      </c>
      <c r="AH3" s="43">
        <f t="shared" si="1"/>
        <v>0.81808000000000003</v>
      </c>
      <c r="AI3" s="43">
        <f t="shared" si="1"/>
        <v>0.81808000000000003</v>
      </c>
      <c r="AJ3" s="43">
        <f t="shared" si="1"/>
        <v>0.81808000000000003</v>
      </c>
      <c r="AK3" s="43">
        <f t="shared" si="1"/>
        <v>0.81808000000000003</v>
      </c>
      <c r="AL3" s="43">
        <f t="shared" si="1"/>
        <v>0.81808000000000003</v>
      </c>
      <c r="AM3" s="43">
        <f t="shared" si="1"/>
        <v>0.81808000000000003</v>
      </c>
      <c r="AN3" s="43">
        <f t="shared" si="1"/>
        <v>0.81808000000000003</v>
      </c>
      <c r="AS3" t="s">
        <v>12</v>
      </c>
    </row>
    <row r="4" spans="1:45" ht="14.25" customHeight="1" x14ac:dyDescent="0.15">
      <c r="A4" s="50"/>
      <c r="B4" s="50"/>
      <c r="C4" s="6"/>
      <c r="D4" s="8"/>
      <c r="E4" s="12">
        <f>ROUND(D4/10000,3)</f>
        <v>0</v>
      </c>
      <c r="F4" s="4"/>
      <c r="G4" s="26" t="s">
        <v>18</v>
      </c>
      <c r="H4" s="31">
        <v>61.03</v>
      </c>
      <c r="I4" s="62" t="s">
        <v>24</v>
      </c>
      <c r="J4" s="59">
        <f>IF($H3=$AS$2,ROUND($H8+2*(J2^2+$H10^2*J2^2)^0.5,4),ROUND($H11/2*(2*ACOS(1-J2/($H11/2))),4))</f>
        <v>0.94</v>
      </c>
      <c r="K4" s="53"/>
      <c r="L4" s="62" t="s">
        <v>34</v>
      </c>
      <c r="M4" s="65">
        <f>IF($H3=$AS$2,ROUND($H8+2*(M2^2+$H10^2*M2^2)^0.5,5),ROUND($H11/2*(2*ACOS(1-M2/($H11/2))),5))</f>
        <v>0.81821999999999995</v>
      </c>
      <c r="N4" s="58"/>
      <c r="O4" s="68" t="s">
        <v>27</v>
      </c>
      <c r="P4" s="70">
        <v>7</v>
      </c>
      <c r="Q4" s="53"/>
      <c r="R4" s="56"/>
      <c r="T4" s="42" t="s">
        <v>43</v>
      </c>
      <c r="U4" s="43">
        <f>IF($H3=$AS$2,ROUND(U2*($H8+$H10*U2),5),ROUND($H11^2/8*(2*ACOS(1-U2/($H11/2))-SIN(2*ACOS(1-U2/($H11/2)))),5))</f>
        <v>9.6000000000000002E-2</v>
      </c>
      <c r="V4" s="43">
        <f t="shared" ref="V4:AN4" si="2">IF($H3=$AS$2,ROUND(V2*($H8+$H10*V2),5),ROUND($H11^2/8*(2*ACOS(1-V2/($H11/2))-SIN(2*ACOS(1-V2/($H11/2)))),5))</f>
        <v>7.9619999999999996E-2</v>
      </c>
      <c r="W4" s="43">
        <f t="shared" si="2"/>
        <v>7.7729999999999994E-2</v>
      </c>
      <c r="X4" s="43">
        <f t="shared" si="2"/>
        <v>7.7710000000000001E-2</v>
      </c>
      <c r="Y4" s="43">
        <f t="shared" si="2"/>
        <v>7.7710000000000001E-2</v>
      </c>
      <c r="Z4" s="43">
        <f t="shared" si="2"/>
        <v>7.7710000000000001E-2</v>
      </c>
      <c r="AA4" s="43">
        <f t="shared" si="2"/>
        <v>7.7710000000000001E-2</v>
      </c>
      <c r="AB4" s="43">
        <f t="shared" si="2"/>
        <v>7.7710000000000001E-2</v>
      </c>
      <c r="AC4" s="43">
        <f t="shared" si="2"/>
        <v>7.7710000000000001E-2</v>
      </c>
      <c r="AD4" s="43">
        <f t="shared" si="2"/>
        <v>7.7710000000000001E-2</v>
      </c>
      <c r="AE4" s="43">
        <f t="shared" si="2"/>
        <v>7.7710000000000001E-2</v>
      </c>
      <c r="AF4" s="43">
        <f t="shared" si="2"/>
        <v>7.7710000000000001E-2</v>
      </c>
      <c r="AG4" s="43">
        <f t="shared" si="2"/>
        <v>7.7710000000000001E-2</v>
      </c>
      <c r="AH4" s="43">
        <f t="shared" si="2"/>
        <v>7.7710000000000001E-2</v>
      </c>
      <c r="AI4" s="43">
        <f t="shared" si="2"/>
        <v>7.7710000000000001E-2</v>
      </c>
      <c r="AJ4" s="43">
        <f t="shared" si="2"/>
        <v>7.7710000000000001E-2</v>
      </c>
      <c r="AK4" s="43">
        <f t="shared" si="2"/>
        <v>7.7710000000000001E-2</v>
      </c>
      <c r="AL4" s="43">
        <f t="shared" si="2"/>
        <v>7.7710000000000001E-2</v>
      </c>
      <c r="AM4" s="43">
        <f t="shared" si="2"/>
        <v>7.7710000000000001E-2</v>
      </c>
      <c r="AN4" s="43">
        <f t="shared" si="2"/>
        <v>7.7710000000000001E-2</v>
      </c>
    </row>
    <row r="5" spans="1:45" ht="14.25" customHeight="1" x14ac:dyDescent="0.15">
      <c r="A5" s="50"/>
      <c r="B5" s="50"/>
      <c r="C5" s="6"/>
      <c r="D5" s="8"/>
      <c r="E5" s="12">
        <f>ROUND(D5/10000,3)</f>
        <v>0</v>
      </c>
      <c r="F5" s="4"/>
      <c r="G5" s="26" t="s">
        <v>19</v>
      </c>
      <c r="H5" s="48">
        <v>2.0000000000000001E-4</v>
      </c>
      <c r="I5" s="62"/>
      <c r="J5" s="59"/>
      <c r="K5" s="53"/>
      <c r="L5" s="62"/>
      <c r="M5" s="66"/>
      <c r="N5" s="58"/>
      <c r="O5" s="69"/>
      <c r="P5" s="70"/>
      <c r="Q5" s="53"/>
      <c r="R5" s="56"/>
      <c r="T5" s="42" t="s">
        <v>44</v>
      </c>
      <c r="U5" s="43">
        <f>ROUND(U4/U3,5)</f>
        <v>0.10213</v>
      </c>
      <c r="V5" s="43">
        <f t="shared" ref="V5:AN5" si="3">ROUND(V4/V3,5)</f>
        <v>9.5839999999999995E-2</v>
      </c>
      <c r="W5" s="43">
        <f t="shared" si="3"/>
        <v>9.5000000000000001E-2</v>
      </c>
      <c r="X5" s="43">
        <f t="shared" si="3"/>
        <v>9.4990000000000005E-2</v>
      </c>
      <c r="Y5" s="43">
        <f t="shared" si="3"/>
        <v>9.4990000000000005E-2</v>
      </c>
      <c r="Z5" s="43">
        <f t="shared" si="3"/>
        <v>9.4990000000000005E-2</v>
      </c>
      <c r="AA5" s="43">
        <f t="shared" si="3"/>
        <v>9.4990000000000005E-2</v>
      </c>
      <c r="AB5" s="43">
        <f t="shared" si="3"/>
        <v>9.4990000000000005E-2</v>
      </c>
      <c r="AC5" s="43">
        <f t="shared" si="3"/>
        <v>9.4990000000000005E-2</v>
      </c>
      <c r="AD5" s="43">
        <f t="shared" si="3"/>
        <v>9.4990000000000005E-2</v>
      </c>
      <c r="AE5" s="43">
        <f t="shared" si="3"/>
        <v>9.4990000000000005E-2</v>
      </c>
      <c r="AF5" s="43">
        <f t="shared" si="3"/>
        <v>9.4990000000000005E-2</v>
      </c>
      <c r="AG5" s="43">
        <f t="shared" si="3"/>
        <v>9.4990000000000005E-2</v>
      </c>
      <c r="AH5" s="43">
        <f t="shared" si="3"/>
        <v>9.4990000000000005E-2</v>
      </c>
      <c r="AI5" s="43">
        <f t="shared" si="3"/>
        <v>9.4990000000000005E-2</v>
      </c>
      <c r="AJ5" s="43">
        <f t="shared" si="3"/>
        <v>9.4990000000000005E-2</v>
      </c>
      <c r="AK5" s="43">
        <f t="shared" si="3"/>
        <v>9.4990000000000005E-2</v>
      </c>
      <c r="AL5" s="43">
        <f t="shared" si="3"/>
        <v>9.4990000000000005E-2</v>
      </c>
      <c r="AM5" s="43">
        <f t="shared" si="3"/>
        <v>9.4990000000000005E-2</v>
      </c>
      <c r="AN5" s="43">
        <f t="shared" si="3"/>
        <v>9.4990000000000005E-2</v>
      </c>
    </row>
    <row r="6" spans="1:45" ht="14.25" customHeight="1" x14ac:dyDescent="0.15">
      <c r="A6" s="50"/>
      <c r="B6" s="50"/>
      <c r="C6" s="15" t="s">
        <v>6</v>
      </c>
      <c r="D6" s="16">
        <f>SUM(D2:D5)</f>
        <v>1076.836</v>
      </c>
      <c r="E6" s="13">
        <f>SUM(E2:E5)</f>
        <v>0.108</v>
      </c>
      <c r="F6" s="17">
        <f>IF(E6=0,0,ROUND(F2*E2/E6+F3*E3/E6+F4*E4/E6+F5*E5/E6,2))</f>
        <v>0.61</v>
      </c>
      <c r="G6" s="39" t="s">
        <v>20</v>
      </c>
      <c r="H6" s="32">
        <v>1.2999999999999999E-2</v>
      </c>
      <c r="I6" s="62" t="s">
        <v>32</v>
      </c>
      <c r="J6" s="59">
        <f>IF($H3=$AS$2,ROUND(J2*($H8+$H10*J2),4),ROUND($H11^2/8*((2*ACOS(1-J2/($H11/2)))-SIN((2*ACOS(1-J2/($H11/2))))),4))</f>
        <v>9.6000000000000002E-2</v>
      </c>
      <c r="K6" s="53"/>
      <c r="L6" s="62" t="s">
        <v>33</v>
      </c>
      <c r="M6" s="64">
        <f>IF($H3=$AS$2,ROUND(M2*($H8+$H10*M2),5),ROUND($H11^2/8*(2*ACOS(1-M2/($H11/2))-SIN(2*ACOS(1-M2/($H11/2)))),5))</f>
        <v>7.7729999999999994E-2</v>
      </c>
      <c r="N6" s="58"/>
      <c r="O6" s="62" t="s">
        <v>28</v>
      </c>
      <c r="P6" s="59">
        <f>ROUND($H4/M10/60,4)</f>
        <v>4.4909999999999997</v>
      </c>
      <c r="Q6" s="53"/>
      <c r="R6" s="56"/>
      <c r="T6" s="42" t="s">
        <v>45</v>
      </c>
      <c r="U6" s="43">
        <f>ROUND((U5^(2/3)*$H5^0.5)/$H6,5)</f>
        <v>0.23769000000000001</v>
      </c>
      <c r="V6" s="43">
        <f t="shared" ref="V6:AN6" si="4">ROUND((V5^(2/3)*$H5^0.5)/$H6,5)</f>
        <v>0.22783</v>
      </c>
      <c r="W6" s="43">
        <f t="shared" si="4"/>
        <v>0.22649</v>
      </c>
      <c r="X6" s="43">
        <f t="shared" si="4"/>
        <v>0.22647999999999999</v>
      </c>
      <c r="Y6" s="43">
        <f t="shared" si="4"/>
        <v>0.22647999999999999</v>
      </c>
      <c r="Z6" s="43">
        <f t="shared" si="4"/>
        <v>0.22647999999999999</v>
      </c>
      <c r="AA6" s="43">
        <f t="shared" si="4"/>
        <v>0.22647999999999999</v>
      </c>
      <c r="AB6" s="43">
        <f t="shared" si="4"/>
        <v>0.22647999999999999</v>
      </c>
      <c r="AC6" s="43">
        <f t="shared" si="4"/>
        <v>0.22647999999999999</v>
      </c>
      <c r="AD6" s="43">
        <f t="shared" si="4"/>
        <v>0.22647999999999999</v>
      </c>
      <c r="AE6" s="43">
        <f t="shared" si="4"/>
        <v>0.22647999999999999</v>
      </c>
      <c r="AF6" s="43">
        <f t="shared" si="4"/>
        <v>0.22647999999999999</v>
      </c>
      <c r="AG6" s="43">
        <f t="shared" si="4"/>
        <v>0.22647999999999999</v>
      </c>
      <c r="AH6" s="43">
        <f t="shared" si="4"/>
        <v>0.22647999999999999</v>
      </c>
      <c r="AI6" s="43">
        <f t="shared" si="4"/>
        <v>0.22647999999999999</v>
      </c>
      <c r="AJ6" s="43">
        <f t="shared" si="4"/>
        <v>0.22647999999999999</v>
      </c>
      <c r="AK6" s="43">
        <f t="shared" si="4"/>
        <v>0.22647999999999999</v>
      </c>
      <c r="AL6" s="43">
        <f t="shared" si="4"/>
        <v>0.22647999999999999</v>
      </c>
      <c r="AM6" s="43">
        <f t="shared" si="4"/>
        <v>0.22647999999999999</v>
      </c>
      <c r="AN6" s="43">
        <f t="shared" si="4"/>
        <v>0.22647999999999999</v>
      </c>
    </row>
    <row r="7" spans="1:45" ht="14.25" customHeight="1" x14ac:dyDescent="0.15">
      <c r="A7" s="50"/>
      <c r="B7" s="50"/>
      <c r="C7" s="5"/>
      <c r="D7" s="7"/>
      <c r="E7" s="11">
        <f>ROUND(D7/10000,3)</f>
        <v>0</v>
      </c>
      <c r="F7" s="3"/>
      <c r="G7" s="26" t="s">
        <v>93</v>
      </c>
      <c r="H7" s="31">
        <v>0.3</v>
      </c>
      <c r="I7" s="62"/>
      <c r="J7" s="59"/>
      <c r="K7" s="53"/>
      <c r="L7" s="62"/>
      <c r="M7" s="64"/>
      <c r="N7" s="58"/>
      <c r="O7" s="62"/>
      <c r="P7" s="59"/>
      <c r="Q7" s="53"/>
      <c r="R7" s="56"/>
      <c r="T7" s="44" t="s">
        <v>46</v>
      </c>
      <c r="U7" s="45">
        <f>ROUND(U4*U6,4)</f>
        <v>2.2800000000000001E-2</v>
      </c>
      <c r="V7" s="45">
        <f t="shared" ref="V7:AN7" si="5">ROUND(V4*V6,4)</f>
        <v>1.8100000000000002E-2</v>
      </c>
      <c r="W7" s="45">
        <f t="shared" si="5"/>
        <v>1.7600000000000001E-2</v>
      </c>
      <c r="X7" s="45">
        <f t="shared" si="5"/>
        <v>1.7600000000000001E-2</v>
      </c>
      <c r="Y7" s="45">
        <f t="shared" si="5"/>
        <v>1.7600000000000001E-2</v>
      </c>
      <c r="Z7" s="45">
        <f t="shared" si="5"/>
        <v>1.7600000000000001E-2</v>
      </c>
      <c r="AA7" s="45">
        <f t="shared" si="5"/>
        <v>1.7600000000000001E-2</v>
      </c>
      <c r="AB7" s="45">
        <f t="shared" si="5"/>
        <v>1.7600000000000001E-2</v>
      </c>
      <c r="AC7" s="45">
        <f t="shared" si="5"/>
        <v>1.7600000000000001E-2</v>
      </c>
      <c r="AD7" s="45">
        <f t="shared" si="5"/>
        <v>1.7600000000000001E-2</v>
      </c>
      <c r="AE7" s="45">
        <f t="shared" si="5"/>
        <v>1.7600000000000001E-2</v>
      </c>
      <c r="AF7" s="45">
        <f t="shared" si="5"/>
        <v>1.7600000000000001E-2</v>
      </c>
      <c r="AG7" s="45">
        <f t="shared" si="5"/>
        <v>1.7600000000000001E-2</v>
      </c>
      <c r="AH7" s="45">
        <f t="shared" si="5"/>
        <v>1.7600000000000001E-2</v>
      </c>
      <c r="AI7" s="45">
        <f t="shared" si="5"/>
        <v>1.7600000000000001E-2</v>
      </c>
      <c r="AJ7" s="45">
        <f t="shared" si="5"/>
        <v>1.7600000000000001E-2</v>
      </c>
      <c r="AK7" s="45">
        <f t="shared" si="5"/>
        <v>1.7600000000000001E-2</v>
      </c>
      <c r="AL7" s="45">
        <f t="shared" si="5"/>
        <v>1.7600000000000001E-2</v>
      </c>
      <c r="AM7" s="45">
        <f t="shared" si="5"/>
        <v>1.7600000000000001E-2</v>
      </c>
      <c r="AN7" s="45">
        <f t="shared" si="5"/>
        <v>1.7600000000000001E-2</v>
      </c>
    </row>
    <row r="8" spans="1:45" ht="14.25" customHeight="1" x14ac:dyDescent="0.15">
      <c r="A8" s="50"/>
      <c r="B8" s="50"/>
      <c r="C8" s="6"/>
      <c r="D8" s="8"/>
      <c r="E8" s="12">
        <f>ROUND(D8/10000,3)</f>
        <v>0</v>
      </c>
      <c r="F8" s="4"/>
      <c r="G8" s="26" t="s">
        <v>94</v>
      </c>
      <c r="H8" s="31">
        <v>0.3</v>
      </c>
      <c r="I8" s="62" t="s">
        <v>25</v>
      </c>
      <c r="J8" s="59">
        <f>ROUND(J6/J4,4)</f>
        <v>0.1021</v>
      </c>
      <c r="K8" s="53"/>
      <c r="L8" s="62" t="s">
        <v>35</v>
      </c>
      <c r="M8" s="64">
        <f>ROUND(M6/M4,5)</f>
        <v>9.5000000000000001E-2</v>
      </c>
      <c r="N8" s="58"/>
      <c r="O8" s="62" t="s">
        <v>29</v>
      </c>
      <c r="P8" s="59">
        <f>SUM(P4:P7)</f>
        <v>11.491</v>
      </c>
      <c r="Q8" s="53"/>
      <c r="R8" s="56"/>
      <c r="T8" s="42" t="s">
        <v>47</v>
      </c>
      <c r="U8" s="43">
        <f>ROUND($H4/U6/60,4)</f>
        <v>4.2793999999999999</v>
      </c>
      <c r="V8" s="43">
        <f t="shared" ref="V8:AM8" si="6">ROUND($H4/V6/60,4)</f>
        <v>4.4645999999999999</v>
      </c>
      <c r="W8" s="43">
        <f t="shared" si="6"/>
        <v>4.4909999999999997</v>
      </c>
      <c r="X8" s="43">
        <f t="shared" si="6"/>
        <v>4.4912000000000001</v>
      </c>
      <c r="Y8" s="43">
        <f t="shared" si="6"/>
        <v>4.4912000000000001</v>
      </c>
      <c r="Z8" s="43">
        <f t="shared" si="6"/>
        <v>4.4912000000000001</v>
      </c>
      <c r="AA8" s="43">
        <f t="shared" si="6"/>
        <v>4.4912000000000001</v>
      </c>
      <c r="AB8" s="43">
        <f t="shared" si="6"/>
        <v>4.4912000000000001</v>
      </c>
      <c r="AC8" s="43">
        <f t="shared" si="6"/>
        <v>4.4912000000000001</v>
      </c>
      <c r="AD8" s="43">
        <f t="shared" si="6"/>
        <v>4.4912000000000001</v>
      </c>
      <c r="AE8" s="43">
        <f t="shared" si="6"/>
        <v>4.4912000000000001</v>
      </c>
      <c r="AF8" s="43">
        <f t="shared" si="6"/>
        <v>4.4912000000000001</v>
      </c>
      <c r="AG8" s="43">
        <f t="shared" si="6"/>
        <v>4.4912000000000001</v>
      </c>
      <c r="AH8" s="43">
        <f t="shared" si="6"/>
        <v>4.4912000000000001</v>
      </c>
      <c r="AI8" s="43">
        <f t="shared" si="6"/>
        <v>4.4912000000000001</v>
      </c>
      <c r="AJ8" s="43">
        <f t="shared" si="6"/>
        <v>4.4912000000000001</v>
      </c>
      <c r="AK8" s="43">
        <f t="shared" si="6"/>
        <v>4.4912000000000001</v>
      </c>
      <c r="AL8" s="43">
        <f t="shared" si="6"/>
        <v>4.4912000000000001</v>
      </c>
      <c r="AM8" s="43">
        <f t="shared" si="6"/>
        <v>4.4912000000000001</v>
      </c>
      <c r="AN8" s="43">
        <f>ROUND($H4/AN6/60,4)</f>
        <v>4.4912000000000001</v>
      </c>
    </row>
    <row r="9" spans="1:45" ht="14.25" customHeight="1" x14ac:dyDescent="0.15">
      <c r="A9" s="50"/>
      <c r="B9" s="50"/>
      <c r="C9" s="6"/>
      <c r="D9" s="8"/>
      <c r="E9" s="12">
        <f>ROUND(D9/10000,3)</f>
        <v>0</v>
      </c>
      <c r="F9" s="4"/>
      <c r="G9" s="26" t="s">
        <v>21</v>
      </c>
      <c r="H9" s="31">
        <v>0.4</v>
      </c>
      <c r="I9" s="62"/>
      <c r="J9" s="59"/>
      <c r="K9" s="53"/>
      <c r="L9" s="62"/>
      <c r="M9" s="64"/>
      <c r="N9" s="58"/>
      <c r="O9" s="62"/>
      <c r="P9" s="59"/>
      <c r="Q9" s="53"/>
      <c r="R9" s="56"/>
      <c r="T9" s="44" t="s">
        <v>48</v>
      </c>
      <c r="U9" s="45">
        <f>ROUND($F11*3500/($P4+U8+25)*$E11/360,4)</f>
        <v>1.77E-2</v>
      </c>
      <c r="V9" s="45">
        <f t="shared" ref="V9:AN9" si="7">ROUND($F11*3500/($P4+V8+25)*$E11/360,4)</f>
        <v>1.7600000000000001E-2</v>
      </c>
      <c r="W9" s="45">
        <f t="shared" si="7"/>
        <v>1.7600000000000001E-2</v>
      </c>
      <c r="X9" s="45">
        <f t="shared" si="7"/>
        <v>1.7600000000000001E-2</v>
      </c>
      <c r="Y9" s="45">
        <f t="shared" si="7"/>
        <v>1.7600000000000001E-2</v>
      </c>
      <c r="Z9" s="45">
        <f t="shared" si="7"/>
        <v>1.7600000000000001E-2</v>
      </c>
      <c r="AA9" s="45">
        <f t="shared" si="7"/>
        <v>1.7600000000000001E-2</v>
      </c>
      <c r="AB9" s="45">
        <f t="shared" si="7"/>
        <v>1.7600000000000001E-2</v>
      </c>
      <c r="AC9" s="45">
        <f t="shared" si="7"/>
        <v>1.7600000000000001E-2</v>
      </c>
      <c r="AD9" s="45">
        <f t="shared" si="7"/>
        <v>1.7600000000000001E-2</v>
      </c>
      <c r="AE9" s="45">
        <f t="shared" si="7"/>
        <v>1.7600000000000001E-2</v>
      </c>
      <c r="AF9" s="45">
        <f t="shared" si="7"/>
        <v>1.7600000000000001E-2</v>
      </c>
      <c r="AG9" s="45">
        <f t="shared" si="7"/>
        <v>1.7600000000000001E-2</v>
      </c>
      <c r="AH9" s="45">
        <f t="shared" si="7"/>
        <v>1.7600000000000001E-2</v>
      </c>
      <c r="AI9" s="45">
        <f t="shared" si="7"/>
        <v>1.7600000000000001E-2</v>
      </c>
      <c r="AJ9" s="45">
        <f t="shared" si="7"/>
        <v>1.7600000000000001E-2</v>
      </c>
      <c r="AK9" s="45">
        <f t="shared" si="7"/>
        <v>1.7600000000000001E-2</v>
      </c>
      <c r="AL9" s="45">
        <f t="shared" si="7"/>
        <v>1.7600000000000001E-2</v>
      </c>
      <c r="AM9" s="45">
        <f t="shared" si="7"/>
        <v>1.7600000000000001E-2</v>
      </c>
      <c r="AN9" s="45">
        <f t="shared" si="7"/>
        <v>1.7600000000000001E-2</v>
      </c>
    </row>
    <row r="10" spans="1:45" ht="14.25" customHeight="1" x14ac:dyDescent="0.15">
      <c r="A10" s="50"/>
      <c r="B10" s="50"/>
      <c r="C10" s="15" t="s">
        <v>7</v>
      </c>
      <c r="D10" s="16">
        <f>SUM(D7:D9)</f>
        <v>0</v>
      </c>
      <c r="E10" s="13">
        <f>SUM(E7:E9)</f>
        <v>0</v>
      </c>
      <c r="F10" s="17">
        <f>IF(E10=0,0,ROUND(F7*E7/E10+F8*E8/E10+F9*E9/E10,2))</f>
        <v>0</v>
      </c>
      <c r="G10" s="34" t="s">
        <v>40</v>
      </c>
      <c r="H10" s="35">
        <f>IF(H3=AS$2,ROUND((H7-H8)/(2*H9),4),"")</f>
        <v>0</v>
      </c>
      <c r="I10" s="62" t="s">
        <v>26</v>
      </c>
      <c r="J10" s="59">
        <f>ROUND((J8^(2/3)*$H5^0.5)/$H6,4)</f>
        <v>0.23760000000000001</v>
      </c>
      <c r="K10" s="53"/>
      <c r="L10" s="62" t="s">
        <v>36</v>
      </c>
      <c r="M10" s="64">
        <f>ROUND((M8^(2/3)*$H5^0.5)/$H6,5)</f>
        <v>0.22649</v>
      </c>
      <c r="N10" s="58"/>
      <c r="O10" s="62" t="s">
        <v>30</v>
      </c>
      <c r="P10" s="59">
        <f>ROUND(3500/(P8+25),4)</f>
        <v>95.914100000000005</v>
      </c>
      <c r="Q10" s="53"/>
      <c r="R10" s="56"/>
      <c r="T10" s="42" t="s">
        <v>49</v>
      </c>
      <c r="U10" s="43">
        <f>IF($H3=$AS$2,$H5^0.5/$H6*(U2*($H8+$H10*U2))^(5/3)-U9*($H8+2*(U2^2+$H10^2*U2^2)^0.5)^(2/3),$H5^0.5/$H6*($H11^2/8*(2*ACOS(1-U2/($H11/2))-SIN(2*ACOS(1-U2/($H11/2)))))^(5/3)-U9*($H11/2*2*ACOS(1-U2/($H11/2)))^(2/3))</f>
        <v>4.9108849288546016E-3</v>
      </c>
      <c r="V10" s="43">
        <f t="shared" ref="V10:AN10" si="8">IF($H3=$AS$2,$H5^0.5/$H6*(V2*($H8+$H10*V2))^(5/3)-V9*($H8+2*(V2^2+$H10^2*V2^2)^0.5)^(2/3),$H5^0.5/$H6*($H11^2/8*(2*ACOS(1-V2/($H11/2))-SIN(2*ACOS(1-V2/($H11/2)))))^(5/3)-V9*($H11/2*2*ACOS(1-V2/($H11/2)))^(2/3))</f>
        <v>4.7625443722024846E-4</v>
      </c>
      <c r="W10" s="43">
        <f t="shared" si="8"/>
        <v>5.4830089785094793E-6</v>
      </c>
      <c r="X10" s="43">
        <f t="shared" si="8"/>
        <v>3.0500991169205016E-7</v>
      </c>
      <c r="Y10" s="43">
        <f t="shared" si="8"/>
        <v>3.0500991169205016E-7</v>
      </c>
      <c r="Z10" s="43">
        <f t="shared" si="8"/>
        <v>3.0500991169205016E-7</v>
      </c>
      <c r="AA10" s="43">
        <f t="shared" si="8"/>
        <v>3.0500991169205016E-7</v>
      </c>
      <c r="AB10" s="43">
        <f t="shared" si="8"/>
        <v>3.0500991169205016E-7</v>
      </c>
      <c r="AC10" s="43">
        <f t="shared" si="8"/>
        <v>3.0500991169205016E-7</v>
      </c>
      <c r="AD10" s="43">
        <f t="shared" si="8"/>
        <v>3.0500991169205016E-7</v>
      </c>
      <c r="AE10" s="43">
        <f t="shared" si="8"/>
        <v>3.0500991169205016E-7</v>
      </c>
      <c r="AF10" s="43">
        <f t="shared" si="8"/>
        <v>3.0500991169205016E-7</v>
      </c>
      <c r="AG10" s="43">
        <f t="shared" si="8"/>
        <v>3.0500991169205016E-7</v>
      </c>
      <c r="AH10" s="43">
        <f t="shared" si="8"/>
        <v>3.0500991169205016E-7</v>
      </c>
      <c r="AI10" s="43">
        <f t="shared" si="8"/>
        <v>3.0500991169205016E-7</v>
      </c>
      <c r="AJ10" s="43">
        <f t="shared" si="8"/>
        <v>3.0500991169205016E-7</v>
      </c>
      <c r="AK10" s="43">
        <f t="shared" si="8"/>
        <v>3.0500991169205016E-7</v>
      </c>
      <c r="AL10" s="43">
        <f t="shared" si="8"/>
        <v>3.0500991169205016E-7</v>
      </c>
      <c r="AM10" s="43">
        <f t="shared" si="8"/>
        <v>3.0500991169205016E-7</v>
      </c>
      <c r="AN10" s="43">
        <f t="shared" si="8"/>
        <v>3.0500991169205016E-7</v>
      </c>
    </row>
    <row r="11" spans="1:45" ht="14.25" customHeight="1" x14ac:dyDescent="0.15">
      <c r="A11" s="51"/>
      <c r="B11" s="51"/>
      <c r="C11" s="15" t="s">
        <v>8</v>
      </c>
      <c r="D11" s="16">
        <f>SUM(D10,D6)</f>
        <v>1076.836</v>
      </c>
      <c r="E11" s="13">
        <f>SUM(E10,E6)</f>
        <v>0.108</v>
      </c>
      <c r="F11" s="17">
        <f>IF(E11=0,0,ROUND(F6*E6/E11+F10*E10/E11,2))</f>
        <v>0.61</v>
      </c>
      <c r="G11" s="28" t="s">
        <v>22</v>
      </c>
      <c r="H11" s="33"/>
      <c r="I11" s="67"/>
      <c r="J11" s="60"/>
      <c r="K11" s="54"/>
      <c r="L11" s="67"/>
      <c r="M11" s="74"/>
      <c r="N11" s="58"/>
      <c r="O11" s="67"/>
      <c r="P11" s="60"/>
      <c r="Q11" s="54"/>
      <c r="R11" s="57"/>
      <c r="T11" s="46" t="s">
        <v>50</v>
      </c>
      <c r="U11" s="47">
        <f>IF($H3=$AS$2,5/3*$H5^0.5/$H6*(U2*($H8+$H10*U2))^(2/3)*($H8+2*$H10*U2)-2/3*U9*($H8+2*(U2^2+$H10^2*U2^2)^0.5)^(-1/3)*(U2^2+$H10^2*U2^2)^(-1/2)*2*U2*(1+$H10^2),5/3*$H5^0.5/$H6*($H11^2/8*(2*ACOS(1-U2/($H11/2))-SIN(2*ACOS(1-U2/($H11/2)))))^(2/3)*($H11^2/8*(1-COS(2*ACOS(1-U2/($H11/2)))))-2/3*U9*($H11/2*2*ACOS(1-U2/($H11/2)))^(-1/3)*$H11/2)</f>
        <v>8.9947823941965696E-2</v>
      </c>
      <c r="V11" s="47">
        <f t="shared" ref="V11:AN11" si="9">IF($H3=$AS$2,5/3*$H5^0.5/$H6*(V2*($H8+$H10*V2))^(2/3)*($H8+2*$H10*V2)-2/3*V9*($H8+2*(V2^2+$H10^2*V2^2)^0.5)^(-1/3)*(V2^2+$H10^2*V2^2)^(-1/2)*2*V2*(1+$H10^2),5/3*$H5^0.5/$H6*($H11^2/8*(2*ACOS(1-V2/($H11/2))-SIN(2*ACOS(1-V2/($H11/2)))))^(2/3)*($H11^2/8*(1-COS(2*ACOS(1-V2/($H11/2)))))-2/3*V9*($H11/2*2*ACOS(1-V2/($H11/2)))^(-1/3)*$H11/2)</f>
        <v>7.5705236415526789E-2</v>
      </c>
      <c r="W11" s="47">
        <f t="shared" si="9"/>
        <v>7.3981052548802953E-2</v>
      </c>
      <c r="X11" s="47">
        <f t="shared" si="9"/>
        <v>7.3961777609180546E-2</v>
      </c>
      <c r="Y11" s="47">
        <f t="shared" si="9"/>
        <v>7.3961777609180546E-2</v>
      </c>
      <c r="Z11" s="47">
        <f t="shared" si="9"/>
        <v>7.3961777609180546E-2</v>
      </c>
      <c r="AA11" s="47">
        <f t="shared" si="9"/>
        <v>7.3961777609180546E-2</v>
      </c>
      <c r="AB11" s="47">
        <f t="shared" si="9"/>
        <v>7.3961777609180546E-2</v>
      </c>
      <c r="AC11" s="47">
        <f t="shared" si="9"/>
        <v>7.3961777609180546E-2</v>
      </c>
      <c r="AD11" s="47">
        <f t="shared" si="9"/>
        <v>7.3961777609180546E-2</v>
      </c>
      <c r="AE11" s="47">
        <f t="shared" si="9"/>
        <v>7.3961777609180546E-2</v>
      </c>
      <c r="AF11" s="47">
        <f t="shared" si="9"/>
        <v>7.3961777609180546E-2</v>
      </c>
      <c r="AG11" s="47">
        <f t="shared" si="9"/>
        <v>7.3961777609180546E-2</v>
      </c>
      <c r="AH11" s="47">
        <f t="shared" si="9"/>
        <v>7.3961777609180546E-2</v>
      </c>
      <c r="AI11" s="47">
        <f t="shared" si="9"/>
        <v>7.3961777609180546E-2</v>
      </c>
      <c r="AJ11" s="47">
        <f t="shared" si="9"/>
        <v>7.3961777609180546E-2</v>
      </c>
      <c r="AK11" s="47">
        <f t="shared" si="9"/>
        <v>7.3961777609180546E-2</v>
      </c>
      <c r="AL11" s="47">
        <f t="shared" si="9"/>
        <v>7.3961777609180546E-2</v>
      </c>
      <c r="AM11" s="47">
        <f t="shared" si="9"/>
        <v>7.3961777609180546E-2</v>
      </c>
      <c r="AN11" s="47">
        <f t="shared" si="9"/>
        <v>7.3961777609180546E-2</v>
      </c>
    </row>
    <row r="12" spans="1:45" ht="14.25" customHeight="1" x14ac:dyDescent="0.15">
      <c r="A12" s="49">
        <v>2</v>
      </c>
      <c r="B12" s="49">
        <v>3</v>
      </c>
      <c r="C12" s="5" t="s">
        <v>54</v>
      </c>
      <c r="D12" s="7">
        <v>76.510000000000005</v>
      </c>
      <c r="E12" s="11">
        <f>ROUND(D12/10000,3)</f>
        <v>8.0000000000000002E-3</v>
      </c>
      <c r="F12" s="3">
        <v>0.83</v>
      </c>
      <c r="G12" s="25" t="s">
        <v>1</v>
      </c>
      <c r="H12" s="29" t="s">
        <v>57</v>
      </c>
      <c r="I12" s="61" t="s">
        <v>23</v>
      </c>
      <c r="J12" s="73">
        <f>IF($H13=AS$2,ROUND(H19*0.8,4),ROUND(H21*0.8,4))</f>
        <v>0.32</v>
      </c>
      <c r="K12" s="52">
        <f>ROUND(J16*J20,4)</f>
        <v>2.2800000000000001E-2</v>
      </c>
      <c r="L12" s="61" t="s">
        <v>31</v>
      </c>
      <c r="M12" s="63">
        <f>IF(U17=U19,U12,IF(V17=V19,V12,IF(W17=W19,W12,IF(X17=X19,X12,IF(Y17=Y19,Y12,IF(Z17=Z19,Z12,IF(AA17=AA19,AA12,IF(AB17=AB19,AB12,IF(AC17=AC19,AC12,IF(AD17=AD19,AD12,IF(AE17=AE19,AE12,IF(AF17=AF19,AF12,IF(AG17=AG19,AG12,IF(AH17=AH19,AH12,IF(AI17=AI19,AI12,IF(AJ17=AJ19,AJ12,IF(AK17=AK19,AK12,IF(AL17=AL19,AL12,IF(AM17=AM19,AM12,IF(AN17=AN19,AN12,AN12))))))))))))))))))))</f>
        <v>8.6069999999999994E-2</v>
      </c>
      <c r="N12" s="58">
        <f>ROUND(M16*M20,4)</f>
        <v>4.0000000000000001E-3</v>
      </c>
      <c r="O12" s="61" t="s">
        <v>99</v>
      </c>
      <c r="P12" s="63">
        <f>M20</f>
        <v>0.15673999999999999</v>
      </c>
      <c r="Q12" s="52">
        <f>ROUND($F21*$P20*$E21/360,4)</f>
        <v>4.0000000000000001E-3</v>
      </c>
      <c r="R12" s="55" t="str">
        <f>IF(AND(K12&gt;Q12,N12=Q12),"ＯＫ","ＮＧ")</f>
        <v>ＯＫ</v>
      </c>
      <c r="T12" s="40" t="s">
        <v>41</v>
      </c>
      <c r="U12" s="41">
        <f>J12</f>
        <v>0.32</v>
      </c>
      <c r="V12" s="41">
        <f>IF($H13=$AS$2,ROUND(U12-U20/U21,5),ROUND($H21/2-$H21/2*COS((2*ACOS(1-U12/($H21/2))-U20/U21)/2),5))</f>
        <v>0.15440000000000001</v>
      </c>
      <c r="W12" s="41">
        <f t="shared" ref="W12:AN12" si="10">IF($H13=$AS$2,ROUND(V12-V20/V21,5),ROUND($H21/2-$H21/2*COS((2*ACOS(1-V12/($H21/2))-V20/V21)/2),5))</f>
        <v>9.8610000000000003E-2</v>
      </c>
      <c r="X12" s="41">
        <f t="shared" si="10"/>
        <v>8.6069999999999994E-2</v>
      </c>
      <c r="Y12" s="41">
        <f t="shared" si="10"/>
        <v>8.5370000000000001E-2</v>
      </c>
      <c r="Z12" s="41">
        <f t="shared" si="10"/>
        <v>8.5370000000000001E-2</v>
      </c>
      <c r="AA12" s="41">
        <f t="shared" si="10"/>
        <v>8.5370000000000001E-2</v>
      </c>
      <c r="AB12" s="41">
        <f t="shared" si="10"/>
        <v>8.5370000000000001E-2</v>
      </c>
      <c r="AC12" s="41">
        <f t="shared" si="10"/>
        <v>8.5370000000000001E-2</v>
      </c>
      <c r="AD12" s="41">
        <f t="shared" si="10"/>
        <v>8.5370000000000001E-2</v>
      </c>
      <c r="AE12" s="41">
        <f t="shared" si="10"/>
        <v>8.5370000000000001E-2</v>
      </c>
      <c r="AF12" s="41">
        <f t="shared" si="10"/>
        <v>8.5370000000000001E-2</v>
      </c>
      <c r="AG12" s="41">
        <f t="shared" si="10"/>
        <v>8.5370000000000001E-2</v>
      </c>
      <c r="AH12" s="41">
        <f t="shared" si="10"/>
        <v>8.5370000000000001E-2</v>
      </c>
      <c r="AI12" s="41">
        <f t="shared" si="10"/>
        <v>8.5370000000000001E-2</v>
      </c>
      <c r="AJ12" s="41">
        <f t="shared" si="10"/>
        <v>8.5370000000000001E-2</v>
      </c>
      <c r="AK12" s="41">
        <f t="shared" si="10"/>
        <v>8.5370000000000001E-2</v>
      </c>
      <c r="AL12" s="41">
        <f t="shared" si="10"/>
        <v>8.5370000000000001E-2</v>
      </c>
      <c r="AM12" s="41">
        <f t="shared" si="10"/>
        <v>8.5370000000000001E-2</v>
      </c>
      <c r="AN12" s="41">
        <f t="shared" si="10"/>
        <v>8.5370000000000001E-2</v>
      </c>
      <c r="AS12" t="s">
        <v>11</v>
      </c>
    </row>
    <row r="13" spans="1:45" ht="14.25" customHeight="1" x14ac:dyDescent="0.15">
      <c r="A13" s="50"/>
      <c r="B13" s="50"/>
      <c r="C13" s="6" t="s">
        <v>55</v>
      </c>
      <c r="D13" s="8">
        <v>95.465000000000003</v>
      </c>
      <c r="E13" s="12">
        <f>ROUND(D13/10000,3)</f>
        <v>0.01</v>
      </c>
      <c r="F13" s="4">
        <v>0.56999999999999995</v>
      </c>
      <c r="G13" s="26" t="s">
        <v>17</v>
      </c>
      <c r="H13" s="30" t="s">
        <v>11</v>
      </c>
      <c r="I13" s="62"/>
      <c r="J13" s="59"/>
      <c r="K13" s="53"/>
      <c r="L13" s="62"/>
      <c r="M13" s="64"/>
      <c r="N13" s="58"/>
      <c r="O13" s="62"/>
      <c r="P13" s="64"/>
      <c r="Q13" s="53"/>
      <c r="R13" s="56"/>
      <c r="T13" s="42" t="s">
        <v>42</v>
      </c>
      <c r="U13" s="43">
        <f>IF($H13=$AS$2,ROUND($H18+2*(U12^2+$H20^2*U12^2)^0.5,5),ROUND($H21/2*2*ACOS(1-U12/($H21/2)),5))</f>
        <v>0.94</v>
      </c>
      <c r="V13" s="43">
        <f t="shared" ref="V13:AN13" si="11">IF($H13=$AS$2,ROUND($H18+2*(V12^2+$H20^2*V12^2)^0.5,5),ROUND($H21/2*2*ACOS(1-V12/($H21/2)),5))</f>
        <v>0.60880000000000001</v>
      </c>
      <c r="W13" s="43">
        <f t="shared" si="11"/>
        <v>0.49722</v>
      </c>
      <c r="X13" s="43">
        <f t="shared" si="11"/>
        <v>0.47214</v>
      </c>
      <c r="Y13" s="43">
        <f t="shared" si="11"/>
        <v>0.47073999999999999</v>
      </c>
      <c r="Z13" s="43">
        <f t="shared" si="11"/>
        <v>0.47073999999999999</v>
      </c>
      <c r="AA13" s="43">
        <f t="shared" si="11"/>
        <v>0.47073999999999999</v>
      </c>
      <c r="AB13" s="43">
        <f t="shared" si="11"/>
        <v>0.47073999999999999</v>
      </c>
      <c r="AC13" s="43">
        <f t="shared" si="11"/>
        <v>0.47073999999999999</v>
      </c>
      <c r="AD13" s="43">
        <f t="shared" si="11"/>
        <v>0.47073999999999999</v>
      </c>
      <c r="AE13" s="43">
        <f t="shared" si="11"/>
        <v>0.47073999999999999</v>
      </c>
      <c r="AF13" s="43">
        <f t="shared" si="11"/>
        <v>0.47073999999999999</v>
      </c>
      <c r="AG13" s="43">
        <f t="shared" si="11"/>
        <v>0.47073999999999999</v>
      </c>
      <c r="AH13" s="43">
        <f t="shared" si="11"/>
        <v>0.47073999999999999</v>
      </c>
      <c r="AI13" s="43">
        <f t="shared" si="11"/>
        <v>0.47073999999999999</v>
      </c>
      <c r="AJ13" s="43">
        <f t="shared" si="11"/>
        <v>0.47073999999999999</v>
      </c>
      <c r="AK13" s="43">
        <f t="shared" si="11"/>
        <v>0.47073999999999999</v>
      </c>
      <c r="AL13" s="43">
        <f t="shared" si="11"/>
        <v>0.47073999999999999</v>
      </c>
      <c r="AM13" s="43">
        <f t="shared" si="11"/>
        <v>0.47073999999999999</v>
      </c>
      <c r="AN13" s="43">
        <f t="shared" si="11"/>
        <v>0.47073999999999999</v>
      </c>
      <c r="AS13" t="s">
        <v>12</v>
      </c>
    </row>
    <row r="14" spans="1:45" ht="14.25" customHeight="1" x14ac:dyDescent="0.15">
      <c r="A14" s="50"/>
      <c r="B14" s="50"/>
      <c r="C14" s="6" t="s">
        <v>56</v>
      </c>
      <c r="D14" s="8">
        <v>95.897999999999996</v>
      </c>
      <c r="E14" s="12">
        <f>ROUND(D14/10000,3)</f>
        <v>0.01</v>
      </c>
      <c r="F14" s="4">
        <v>0.18</v>
      </c>
      <c r="G14" s="26" t="s">
        <v>18</v>
      </c>
      <c r="H14" s="31">
        <v>26.09</v>
      </c>
      <c r="I14" s="62" t="s">
        <v>24</v>
      </c>
      <c r="J14" s="59">
        <f>IF($H13=$AS$2,ROUND($H18+2*(J12^2+$H20^2*J12^2)^0.5,4),ROUND($H21/2*(2*ACOS(1-J12/($H21/2))),4))</f>
        <v>0.94</v>
      </c>
      <c r="K14" s="53"/>
      <c r="L14" s="62" t="s">
        <v>34</v>
      </c>
      <c r="M14" s="65">
        <f>IF($H13=$AS$2,ROUND($H18+2*(M12^2+$H20^2*M12^2)^0.5,5),ROUND($H21/2*(2*ACOS(1-M12/($H21/2))),5))</f>
        <v>0.47214</v>
      </c>
      <c r="N14" s="58"/>
      <c r="O14" s="68" t="s">
        <v>27</v>
      </c>
      <c r="P14" s="70">
        <v>7</v>
      </c>
      <c r="Q14" s="53"/>
      <c r="R14" s="56"/>
      <c r="T14" s="42" t="s">
        <v>43</v>
      </c>
      <c r="U14" s="43">
        <f>IF($H13=$AS$2,ROUND(U12*($H18+$H20*U12),5),ROUND($H21^2/8*(2*ACOS(1-U12/($H21/2))-SIN(2*ACOS(1-U12/($H21/2)))),5))</f>
        <v>9.6000000000000002E-2</v>
      </c>
      <c r="V14" s="43">
        <f t="shared" ref="V14:AN14" si="12">IF($H13=$AS$2,ROUND(V12*($H18+$H20*V12),5),ROUND($H21^2/8*(2*ACOS(1-V12/($H21/2))-SIN(2*ACOS(1-V12/($H21/2)))),5))</f>
        <v>4.632E-2</v>
      </c>
      <c r="W14" s="43">
        <f t="shared" si="12"/>
        <v>2.9579999999999999E-2</v>
      </c>
      <c r="X14" s="43">
        <f t="shared" si="12"/>
        <v>2.5819999999999999E-2</v>
      </c>
      <c r="Y14" s="43">
        <f t="shared" si="12"/>
        <v>2.5610000000000001E-2</v>
      </c>
      <c r="Z14" s="43">
        <f t="shared" si="12"/>
        <v>2.5610000000000001E-2</v>
      </c>
      <c r="AA14" s="43">
        <f t="shared" si="12"/>
        <v>2.5610000000000001E-2</v>
      </c>
      <c r="AB14" s="43">
        <f t="shared" si="12"/>
        <v>2.5610000000000001E-2</v>
      </c>
      <c r="AC14" s="43">
        <f t="shared" si="12"/>
        <v>2.5610000000000001E-2</v>
      </c>
      <c r="AD14" s="43">
        <f t="shared" si="12"/>
        <v>2.5610000000000001E-2</v>
      </c>
      <c r="AE14" s="43">
        <f t="shared" si="12"/>
        <v>2.5610000000000001E-2</v>
      </c>
      <c r="AF14" s="43">
        <f t="shared" si="12"/>
        <v>2.5610000000000001E-2</v>
      </c>
      <c r="AG14" s="43">
        <f t="shared" si="12"/>
        <v>2.5610000000000001E-2</v>
      </c>
      <c r="AH14" s="43">
        <f t="shared" si="12"/>
        <v>2.5610000000000001E-2</v>
      </c>
      <c r="AI14" s="43">
        <f t="shared" si="12"/>
        <v>2.5610000000000001E-2</v>
      </c>
      <c r="AJ14" s="43">
        <f t="shared" si="12"/>
        <v>2.5610000000000001E-2</v>
      </c>
      <c r="AK14" s="43">
        <f t="shared" si="12"/>
        <v>2.5610000000000001E-2</v>
      </c>
      <c r="AL14" s="43">
        <f t="shared" si="12"/>
        <v>2.5610000000000001E-2</v>
      </c>
      <c r="AM14" s="43">
        <f t="shared" si="12"/>
        <v>2.5610000000000001E-2</v>
      </c>
      <c r="AN14" s="43">
        <f t="shared" si="12"/>
        <v>2.5610000000000001E-2</v>
      </c>
    </row>
    <row r="15" spans="1:45" ht="14.25" customHeight="1" x14ac:dyDescent="0.15">
      <c r="A15" s="50"/>
      <c r="B15" s="50"/>
      <c r="C15" s="6"/>
      <c r="D15" s="8"/>
      <c r="E15" s="12">
        <f>ROUND(D15/10000,3)</f>
        <v>0</v>
      </c>
      <c r="F15" s="4"/>
      <c r="G15" s="26" t="s">
        <v>19</v>
      </c>
      <c r="H15" s="48">
        <v>2.0000000000000001E-4</v>
      </c>
      <c r="I15" s="62"/>
      <c r="J15" s="59"/>
      <c r="K15" s="53"/>
      <c r="L15" s="62"/>
      <c r="M15" s="66"/>
      <c r="N15" s="58"/>
      <c r="O15" s="69"/>
      <c r="P15" s="70"/>
      <c r="Q15" s="53"/>
      <c r="R15" s="56"/>
      <c r="T15" s="42" t="s">
        <v>44</v>
      </c>
      <c r="U15" s="43">
        <f>ROUND(U14/U13,5)</f>
        <v>0.10213</v>
      </c>
      <c r="V15" s="43">
        <f t="shared" ref="V15:AN15" si="13">ROUND(V14/V13,5)</f>
        <v>7.6079999999999995E-2</v>
      </c>
      <c r="W15" s="43">
        <f t="shared" si="13"/>
        <v>5.9490000000000001E-2</v>
      </c>
      <c r="X15" s="43">
        <f t="shared" si="13"/>
        <v>5.4690000000000003E-2</v>
      </c>
      <c r="Y15" s="43">
        <f t="shared" si="13"/>
        <v>5.4399999999999997E-2</v>
      </c>
      <c r="Z15" s="43">
        <f t="shared" si="13"/>
        <v>5.4399999999999997E-2</v>
      </c>
      <c r="AA15" s="43">
        <f t="shared" si="13"/>
        <v>5.4399999999999997E-2</v>
      </c>
      <c r="AB15" s="43">
        <f t="shared" si="13"/>
        <v>5.4399999999999997E-2</v>
      </c>
      <c r="AC15" s="43">
        <f t="shared" si="13"/>
        <v>5.4399999999999997E-2</v>
      </c>
      <c r="AD15" s="43">
        <f t="shared" si="13"/>
        <v>5.4399999999999997E-2</v>
      </c>
      <c r="AE15" s="43">
        <f t="shared" si="13"/>
        <v>5.4399999999999997E-2</v>
      </c>
      <c r="AF15" s="43">
        <f t="shared" si="13"/>
        <v>5.4399999999999997E-2</v>
      </c>
      <c r="AG15" s="43">
        <f t="shared" si="13"/>
        <v>5.4399999999999997E-2</v>
      </c>
      <c r="AH15" s="43">
        <f t="shared" si="13"/>
        <v>5.4399999999999997E-2</v>
      </c>
      <c r="AI15" s="43">
        <f t="shared" si="13"/>
        <v>5.4399999999999997E-2</v>
      </c>
      <c r="AJ15" s="43">
        <f t="shared" si="13"/>
        <v>5.4399999999999997E-2</v>
      </c>
      <c r="AK15" s="43">
        <f t="shared" si="13"/>
        <v>5.4399999999999997E-2</v>
      </c>
      <c r="AL15" s="43">
        <f t="shared" si="13"/>
        <v>5.4399999999999997E-2</v>
      </c>
      <c r="AM15" s="43">
        <f t="shared" si="13"/>
        <v>5.4399999999999997E-2</v>
      </c>
      <c r="AN15" s="43">
        <f t="shared" si="13"/>
        <v>5.4399999999999997E-2</v>
      </c>
    </row>
    <row r="16" spans="1:45" ht="14.25" customHeight="1" x14ac:dyDescent="0.15">
      <c r="A16" s="50"/>
      <c r="B16" s="50"/>
      <c r="C16" s="15" t="s">
        <v>6</v>
      </c>
      <c r="D16" s="16">
        <f>SUM(D12:D15)</f>
        <v>267.87300000000005</v>
      </c>
      <c r="E16" s="13">
        <f>SUM(E12:E15)</f>
        <v>2.8000000000000004E-2</v>
      </c>
      <c r="F16" s="17">
        <f>IF(E16=0,0,ROUND(F12*E12/E16+F13*E13/E16+F14*E14/E16+F15*E15/E16,2))</f>
        <v>0.51</v>
      </c>
      <c r="G16" s="39" t="s">
        <v>20</v>
      </c>
      <c r="H16" s="32">
        <v>1.2999999999999999E-2</v>
      </c>
      <c r="I16" s="62" t="s">
        <v>32</v>
      </c>
      <c r="J16" s="59">
        <f>IF($H13=$AS$2,ROUND(J12*($H18+$H20*J12),4),ROUND($H21^2/8*((2*ACOS(1-J12/($H21/2)))-SIN((2*ACOS(1-J12/($H21/2))))),4))</f>
        <v>9.6000000000000002E-2</v>
      </c>
      <c r="K16" s="53"/>
      <c r="L16" s="62" t="s">
        <v>33</v>
      </c>
      <c r="M16" s="64">
        <f>IF($H13=$AS$2,ROUND(M12*($H18+$H20*M12),5),ROUND($H21^2/8*(2*ACOS(1-M12/($H21/2))-SIN(2*ACOS(1-M12/($H21/2)))),5))</f>
        <v>2.5819999999999999E-2</v>
      </c>
      <c r="N16" s="58"/>
      <c r="O16" s="62" t="s">
        <v>28</v>
      </c>
      <c r="P16" s="59">
        <f>ROUND($H14/M20/60,4)</f>
        <v>2.7742</v>
      </c>
      <c r="Q16" s="53"/>
      <c r="R16" s="56"/>
      <c r="T16" s="42" t="s">
        <v>45</v>
      </c>
      <c r="U16" s="43">
        <f>ROUND((U15^(2/3)*$H15^0.5)/$H16,5)</f>
        <v>0.23769000000000001</v>
      </c>
      <c r="V16" s="43">
        <f>ROUND((V15^(2/3)*$H15^0.5)/$H16,5)</f>
        <v>0.19531999999999999</v>
      </c>
      <c r="W16" s="43">
        <f t="shared" ref="W16:AN16" si="14">ROUND((W15^(2/3)*$H15^0.5)/$H16,5)</f>
        <v>0.16578000000000001</v>
      </c>
      <c r="X16" s="43">
        <f t="shared" si="14"/>
        <v>0.15673999999999999</v>
      </c>
      <c r="Y16" s="43">
        <f t="shared" si="14"/>
        <v>0.15618000000000001</v>
      </c>
      <c r="Z16" s="43">
        <f t="shared" si="14"/>
        <v>0.15618000000000001</v>
      </c>
      <c r="AA16" s="43">
        <f t="shared" si="14"/>
        <v>0.15618000000000001</v>
      </c>
      <c r="AB16" s="43">
        <f t="shared" si="14"/>
        <v>0.15618000000000001</v>
      </c>
      <c r="AC16" s="43">
        <f t="shared" si="14"/>
        <v>0.15618000000000001</v>
      </c>
      <c r="AD16" s="43">
        <f t="shared" si="14"/>
        <v>0.15618000000000001</v>
      </c>
      <c r="AE16" s="43">
        <f t="shared" si="14"/>
        <v>0.15618000000000001</v>
      </c>
      <c r="AF16" s="43">
        <f t="shared" si="14"/>
        <v>0.15618000000000001</v>
      </c>
      <c r="AG16" s="43">
        <f t="shared" si="14"/>
        <v>0.15618000000000001</v>
      </c>
      <c r="AH16" s="43">
        <f t="shared" si="14"/>
        <v>0.15618000000000001</v>
      </c>
      <c r="AI16" s="43">
        <f t="shared" si="14"/>
        <v>0.15618000000000001</v>
      </c>
      <c r="AJ16" s="43">
        <f t="shared" si="14"/>
        <v>0.15618000000000001</v>
      </c>
      <c r="AK16" s="43">
        <f t="shared" si="14"/>
        <v>0.15618000000000001</v>
      </c>
      <c r="AL16" s="43">
        <f t="shared" si="14"/>
        <v>0.15618000000000001</v>
      </c>
      <c r="AM16" s="43">
        <f t="shared" si="14"/>
        <v>0.15618000000000001</v>
      </c>
      <c r="AN16" s="43">
        <f t="shared" si="14"/>
        <v>0.15618000000000001</v>
      </c>
    </row>
    <row r="17" spans="1:45" ht="14.25" customHeight="1" x14ac:dyDescent="0.15">
      <c r="A17" s="50"/>
      <c r="B17" s="50"/>
      <c r="C17" s="5"/>
      <c r="D17" s="7"/>
      <c r="E17" s="11">
        <f>ROUND(D17/10000,3)</f>
        <v>0</v>
      </c>
      <c r="F17" s="3"/>
      <c r="G17" s="26" t="s">
        <v>93</v>
      </c>
      <c r="H17" s="31">
        <v>0.3</v>
      </c>
      <c r="I17" s="62"/>
      <c r="J17" s="59"/>
      <c r="K17" s="53"/>
      <c r="L17" s="62"/>
      <c r="M17" s="64"/>
      <c r="N17" s="58"/>
      <c r="O17" s="62"/>
      <c r="P17" s="59"/>
      <c r="Q17" s="53"/>
      <c r="R17" s="56"/>
      <c r="T17" s="44" t="s">
        <v>46</v>
      </c>
      <c r="U17" s="45">
        <f>ROUND(U14*U16,4)</f>
        <v>2.2800000000000001E-2</v>
      </c>
      <c r="V17" s="45">
        <f t="shared" ref="V17:AN17" si="15">ROUND(V14*V16,4)</f>
        <v>8.9999999999999993E-3</v>
      </c>
      <c r="W17" s="45">
        <f t="shared" si="15"/>
        <v>4.8999999999999998E-3</v>
      </c>
      <c r="X17" s="45">
        <f t="shared" si="15"/>
        <v>4.0000000000000001E-3</v>
      </c>
      <c r="Y17" s="45">
        <f t="shared" si="15"/>
        <v>4.0000000000000001E-3</v>
      </c>
      <c r="Z17" s="45">
        <f t="shared" si="15"/>
        <v>4.0000000000000001E-3</v>
      </c>
      <c r="AA17" s="45">
        <f t="shared" si="15"/>
        <v>4.0000000000000001E-3</v>
      </c>
      <c r="AB17" s="45">
        <f t="shared" si="15"/>
        <v>4.0000000000000001E-3</v>
      </c>
      <c r="AC17" s="45">
        <f t="shared" si="15"/>
        <v>4.0000000000000001E-3</v>
      </c>
      <c r="AD17" s="45">
        <f t="shared" si="15"/>
        <v>4.0000000000000001E-3</v>
      </c>
      <c r="AE17" s="45">
        <f t="shared" si="15"/>
        <v>4.0000000000000001E-3</v>
      </c>
      <c r="AF17" s="45">
        <f t="shared" si="15"/>
        <v>4.0000000000000001E-3</v>
      </c>
      <c r="AG17" s="45">
        <f t="shared" si="15"/>
        <v>4.0000000000000001E-3</v>
      </c>
      <c r="AH17" s="45">
        <f t="shared" si="15"/>
        <v>4.0000000000000001E-3</v>
      </c>
      <c r="AI17" s="45">
        <f t="shared" si="15"/>
        <v>4.0000000000000001E-3</v>
      </c>
      <c r="AJ17" s="45">
        <f t="shared" si="15"/>
        <v>4.0000000000000001E-3</v>
      </c>
      <c r="AK17" s="45">
        <f t="shared" si="15"/>
        <v>4.0000000000000001E-3</v>
      </c>
      <c r="AL17" s="45">
        <f t="shared" si="15"/>
        <v>4.0000000000000001E-3</v>
      </c>
      <c r="AM17" s="45">
        <f t="shared" si="15"/>
        <v>4.0000000000000001E-3</v>
      </c>
      <c r="AN17" s="45">
        <f t="shared" si="15"/>
        <v>4.0000000000000001E-3</v>
      </c>
    </row>
    <row r="18" spans="1:45" ht="14.25" customHeight="1" x14ac:dyDescent="0.15">
      <c r="A18" s="50"/>
      <c r="B18" s="50"/>
      <c r="C18" s="6"/>
      <c r="D18" s="8"/>
      <c r="E18" s="12">
        <f>ROUND(D18/10000,3)</f>
        <v>0</v>
      </c>
      <c r="F18" s="4"/>
      <c r="G18" s="26" t="s">
        <v>94</v>
      </c>
      <c r="H18" s="31">
        <v>0.3</v>
      </c>
      <c r="I18" s="62" t="s">
        <v>25</v>
      </c>
      <c r="J18" s="59">
        <f>ROUND(J16/J14,4)</f>
        <v>0.1021</v>
      </c>
      <c r="K18" s="53"/>
      <c r="L18" s="62" t="s">
        <v>35</v>
      </c>
      <c r="M18" s="64">
        <f>ROUND(M16/M14,5)</f>
        <v>5.4690000000000003E-2</v>
      </c>
      <c r="N18" s="58"/>
      <c r="O18" s="62" t="s">
        <v>29</v>
      </c>
      <c r="P18" s="59">
        <f>SUM(P14:P17)</f>
        <v>9.7742000000000004</v>
      </c>
      <c r="Q18" s="53"/>
      <c r="R18" s="56"/>
      <c r="T18" s="42" t="s">
        <v>47</v>
      </c>
      <c r="U18" s="43">
        <f>ROUND($H14/U16/60,4)</f>
        <v>1.8293999999999999</v>
      </c>
      <c r="V18" s="43">
        <f t="shared" ref="V18:AM18" si="16">ROUND($H14/V16/60,4)</f>
        <v>2.2263000000000002</v>
      </c>
      <c r="W18" s="43">
        <f t="shared" si="16"/>
        <v>2.6230000000000002</v>
      </c>
      <c r="X18" s="43">
        <f t="shared" si="16"/>
        <v>2.7742</v>
      </c>
      <c r="Y18" s="43">
        <f t="shared" si="16"/>
        <v>2.7841999999999998</v>
      </c>
      <c r="Z18" s="43">
        <f t="shared" si="16"/>
        <v>2.7841999999999998</v>
      </c>
      <c r="AA18" s="43">
        <f t="shared" si="16"/>
        <v>2.7841999999999998</v>
      </c>
      <c r="AB18" s="43">
        <f t="shared" si="16"/>
        <v>2.7841999999999998</v>
      </c>
      <c r="AC18" s="43">
        <f t="shared" si="16"/>
        <v>2.7841999999999998</v>
      </c>
      <c r="AD18" s="43">
        <f t="shared" si="16"/>
        <v>2.7841999999999998</v>
      </c>
      <c r="AE18" s="43">
        <f t="shared" si="16"/>
        <v>2.7841999999999998</v>
      </c>
      <c r="AF18" s="43">
        <f t="shared" si="16"/>
        <v>2.7841999999999998</v>
      </c>
      <c r="AG18" s="43">
        <f t="shared" si="16"/>
        <v>2.7841999999999998</v>
      </c>
      <c r="AH18" s="43">
        <f t="shared" si="16"/>
        <v>2.7841999999999998</v>
      </c>
      <c r="AI18" s="43">
        <f t="shared" si="16"/>
        <v>2.7841999999999998</v>
      </c>
      <c r="AJ18" s="43">
        <f t="shared" si="16"/>
        <v>2.7841999999999998</v>
      </c>
      <c r="AK18" s="43">
        <f t="shared" si="16"/>
        <v>2.7841999999999998</v>
      </c>
      <c r="AL18" s="43">
        <f t="shared" si="16"/>
        <v>2.7841999999999998</v>
      </c>
      <c r="AM18" s="43">
        <f t="shared" si="16"/>
        <v>2.7841999999999998</v>
      </c>
      <c r="AN18" s="43">
        <f>ROUND($H14/AN16/60,4)</f>
        <v>2.7841999999999998</v>
      </c>
    </row>
    <row r="19" spans="1:45" ht="14.25" customHeight="1" x14ac:dyDescent="0.15">
      <c r="A19" s="50"/>
      <c r="B19" s="50"/>
      <c r="C19" s="6"/>
      <c r="D19" s="8"/>
      <c r="E19" s="12">
        <f>ROUND(D19/10000,3)</f>
        <v>0</v>
      </c>
      <c r="F19" s="4"/>
      <c r="G19" s="26" t="s">
        <v>21</v>
      </c>
      <c r="H19" s="31">
        <v>0.4</v>
      </c>
      <c r="I19" s="62"/>
      <c r="J19" s="59"/>
      <c r="K19" s="53"/>
      <c r="L19" s="62"/>
      <c r="M19" s="64"/>
      <c r="N19" s="58"/>
      <c r="O19" s="62"/>
      <c r="P19" s="59"/>
      <c r="Q19" s="53"/>
      <c r="R19" s="56"/>
      <c r="T19" s="44" t="s">
        <v>48</v>
      </c>
      <c r="U19" s="45">
        <f>ROUND($F21*3500/($P14+U18+25)*$E21/360,4)</f>
        <v>4.1000000000000003E-3</v>
      </c>
      <c r="V19" s="45">
        <f t="shared" ref="V19:AN19" si="17">ROUND($F21*3500/($P14+V18+25)*$E21/360,4)</f>
        <v>4.1000000000000003E-3</v>
      </c>
      <c r="W19" s="45">
        <f t="shared" si="17"/>
        <v>4.0000000000000001E-3</v>
      </c>
      <c r="X19" s="45">
        <f t="shared" si="17"/>
        <v>4.0000000000000001E-3</v>
      </c>
      <c r="Y19" s="45">
        <f t="shared" si="17"/>
        <v>4.0000000000000001E-3</v>
      </c>
      <c r="Z19" s="45">
        <f t="shared" si="17"/>
        <v>4.0000000000000001E-3</v>
      </c>
      <c r="AA19" s="45">
        <f t="shared" si="17"/>
        <v>4.0000000000000001E-3</v>
      </c>
      <c r="AB19" s="45">
        <f t="shared" si="17"/>
        <v>4.0000000000000001E-3</v>
      </c>
      <c r="AC19" s="45">
        <f t="shared" si="17"/>
        <v>4.0000000000000001E-3</v>
      </c>
      <c r="AD19" s="45">
        <f t="shared" si="17"/>
        <v>4.0000000000000001E-3</v>
      </c>
      <c r="AE19" s="45">
        <f t="shared" si="17"/>
        <v>4.0000000000000001E-3</v>
      </c>
      <c r="AF19" s="45">
        <f t="shared" si="17"/>
        <v>4.0000000000000001E-3</v>
      </c>
      <c r="AG19" s="45">
        <f t="shared" si="17"/>
        <v>4.0000000000000001E-3</v>
      </c>
      <c r="AH19" s="45">
        <f t="shared" si="17"/>
        <v>4.0000000000000001E-3</v>
      </c>
      <c r="AI19" s="45">
        <f t="shared" si="17"/>
        <v>4.0000000000000001E-3</v>
      </c>
      <c r="AJ19" s="45">
        <f t="shared" si="17"/>
        <v>4.0000000000000001E-3</v>
      </c>
      <c r="AK19" s="45">
        <f t="shared" si="17"/>
        <v>4.0000000000000001E-3</v>
      </c>
      <c r="AL19" s="45">
        <f t="shared" si="17"/>
        <v>4.0000000000000001E-3</v>
      </c>
      <c r="AM19" s="45">
        <f t="shared" si="17"/>
        <v>4.0000000000000001E-3</v>
      </c>
      <c r="AN19" s="45">
        <f t="shared" si="17"/>
        <v>4.0000000000000001E-3</v>
      </c>
    </row>
    <row r="20" spans="1:45" ht="14.25" customHeight="1" x14ac:dyDescent="0.15">
      <c r="A20" s="50"/>
      <c r="B20" s="50"/>
      <c r="C20" s="15" t="s">
        <v>7</v>
      </c>
      <c r="D20" s="16">
        <f>SUM(D17:D19)</f>
        <v>0</v>
      </c>
      <c r="E20" s="13">
        <f>SUM(E17:E19)</f>
        <v>0</v>
      </c>
      <c r="F20" s="17">
        <f>IF(E20=0,0,ROUND(F17*E17/E20+F18*E18/E20+F19*E19/E20,2))</f>
        <v>0</v>
      </c>
      <c r="G20" s="34" t="s">
        <v>40</v>
      </c>
      <c r="H20" s="35">
        <f>IF(H13=AS$2,ROUND((H17-H18)/(2*H19),4),"")</f>
        <v>0</v>
      </c>
      <c r="I20" s="62" t="s">
        <v>26</v>
      </c>
      <c r="J20" s="59">
        <f>ROUND((J18^(2/3)*$H15^0.5)/$H16,4)</f>
        <v>0.23760000000000001</v>
      </c>
      <c r="K20" s="53"/>
      <c r="L20" s="62" t="s">
        <v>36</v>
      </c>
      <c r="M20" s="64">
        <f>ROUND((M18^(2/3)*$H15^0.5)/$H16,5)</f>
        <v>0.15673999999999999</v>
      </c>
      <c r="N20" s="58"/>
      <c r="O20" s="62" t="s">
        <v>30</v>
      </c>
      <c r="P20" s="59">
        <f>ROUND(3500/(P18+25),4)</f>
        <v>100.6493</v>
      </c>
      <c r="Q20" s="53"/>
      <c r="R20" s="56"/>
      <c r="T20" s="42" t="s">
        <v>49</v>
      </c>
      <c r="U20" s="43">
        <f>IF($H13=$AS$2,$H15^0.5/$H16*(U12*($H18+$H20*U12))^(5/3)-U19*($H18+2*(U12^2+$H20^2*U12^2)^0.5)^(2/3),$H15^0.5/$H16*($H21^2/8*(2*ACOS(1-U12/($H21/2))-SIN(2*ACOS(1-U12/($H21/2)))))^(5/3)-U19*($H21/2*2*ACOS(1-U12/($H21/2)))^(2/3))</f>
        <v>1.7961294572538145E-2</v>
      </c>
      <c r="V20" s="43">
        <f t="shared" ref="V20:AN20" si="18">IF($H13=$AS$2,$H15^0.5/$H16*(V12*($H18+$H20*V12))^(5/3)-V19*($H18+2*(V12^2+$H20^2*V12^2)^0.5)^(2/3),$H15^0.5/$H16*($H21^2/8*(2*ACOS(1-V12/($H21/2))-SIN(2*ACOS(1-V12/($H21/2)))))^(5/3)-V19*($H21/2*2*ACOS(1-V12/($H21/2)))^(2/3))</f>
        <v>3.5539885542996354E-3</v>
      </c>
      <c r="W20" s="43">
        <f t="shared" si="18"/>
        <v>5.6779067156112299E-4</v>
      </c>
      <c r="X20" s="43">
        <f t="shared" si="18"/>
        <v>2.8571317444721789E-5</v>
      </c>
      <c r="Y20" s="43">
        <f t="shared" si="18"/>
        <v>1.9589362403255386E-7</v>
      </c>
      <c r="Z20" s="43">
        <f t="shared" si="18"/>
        <v>1.9589362403255386E-7</v>
      </c>
      <c r="AA20" s="43">
        <f t="shared" si="18"/>
        <v>1.9589362403255386E-7</v>
      </c>
      <c r="AB20" s="43">
        <f t="shared" si="18"/>
        <v>1.9589362403255386E-7</v>
      </c>
      <c r="AC20" s="43">
        <f t="shared" si="18"/>
        <v>1.9589362403255386E-7</v>
      </c>
      <c r="AD20" s="43">
        <f t="shared" si="18"/>
        <v>1.9589362403255386E-7</v>
      </c>
      <c r="AE20" s="43">
        <f t="shared" si="18"/>
        <v>1.9589362403255386E-7</v>
      </c>
      <c r="AF20" s="43">
        <f t="shared" si="18"/>
        <v>1.9589362403255386E-7</v>
      </c>
      <c r="AG20" s="43">
        <f t="shared" si="18"/>
        <v>1.9589362403255386E-7</v>
      </c>
      <c r="AH20" s="43">
        <f t="shared" si="18"/>
        <v>1.9589362403255386E-7</v>
      </c>
      <c r="AI20" s="43">
        <f t="shared" si="18"/>
        <v>1.9589362403255386E-7</v>
      </c>
      <c r="AJ20" s="43">
        <f t="shared" si="18"/>
        <v>1.9589362403255386E-7</v>
      </c>
      <c r="AK20" s="43">
        <f t="shared" si="18"/>
        <v>1.9589362403255386E-7</v>
      </c>
      <c r="AL20" s="43">
        <f t="shared" si="18"/>
        <v>1.9589362403255386E-7</v>
      </c>
      <c r="AM20" s="43">
        <f t="shared" si="18"/>
        <v>1.9589362403255386E-7</v>
      </c>
      <c r="AN20" s="43">
        <f t="shared" si="18"/>
        <v>1.9589362403255386E-7</v>
      </c>
    </row>
    <row r="21" spans="1:45" ht="14.25" customHeight="1" x14ac:dyDescent="0.15">
      <c r="A21" s="51"/>
      <c r="B21" s="51"/>
      <c r="C21" s="15" t="s">
        <v>8</v>
      </c>
      <c r="D21" s="16">
        <f>SUM(D20,D16)</f>
        <v>267.87300000000005</v>
      </c>
      <c r="E21" s="13">
        <f>SUM(E20,E16)</f>
        <v>2.8000000000000004E-2</v>
      </c>
      <c r="F21" s="17">
        <f>IF(E21=0,0,ROUND(F16*E16/E21+F20*E20/E21,2))</f>
        <v>0.51</v>
      </c>
      <c r="G21" s="28" t="s">
        <v>22</v>
      </c>
      <c r="H21" s="33"/>
      <c r="I21" s="67"/>
      <c r="J21" s="60"/>
      <c r="K21" s="54"/>
      <c r="L21" s="67"/>
      <c r="M21" s="74"/>
      <c r="N21" s="58"/>
      <c r="O21" s="67"/>
      <c r="P21" s="60"/>
      <c r="Q21" s="54"/>
      <c r="R21" s="57"/>
      <c r="T21" s="46" t="s">
        <v>50</v>
      </c>
      <c r="U21" s="47">
        <f>IF($H13=$AS$2,5/3*$H15^0.5/$H16*(U12*($H18+$H20*U12))^(2/3)*($H18+2*$H20*U12)-2/3*U19*($H18+2*(U12^2+$H20^2*U12^2)^0.5)^(-1/3)*(U12^2+$H20^2*U12^2)^(-1/2)*2*U12*(1+$H20^2),5/3*$H15^0.5/$H16*($H21^2/8*(2*ACOS(1-U12/($H21/2))-SIN(2*ACOS(1-U12/($H21/2)))))^(2/3)*($H21^2/8*(1-COS(2*ACOS(1-U12/($H21/2)))))-2/3*U19*($H21/2*2*ACOS(1-U12/($H21/2)))^(-1/3)*$H21/2)</f>
        <v>0.10845904329470832</v>
      </c>
      <c r="V21" s="47">
        <f t="shared" ref="V21:AN21" si="19">IF($H13=$AS$2,5/3*$H15^0.5/$H16*(V12*($H18+$H20*V12))^(2/3)*($H18+2*$H20*V12)-2/3*V19*($H18+2*(V12^2+$H20^2*V12^2)^0.5)^(-1/3)*(V12^2+$H20^2*V12^2)^(-1/2)*2*V12*(1+$H20^2),5/3*$H15^0.5/$H16*($H21^2/8*(2*ACOS(1-V12/($H21/2))-SIN(2*ACOS(1-V12/($H21/2)))))^(2/3)*($H21^2/8*(1-COS(2*ACOS(1-V12/($H21/2)))))-2/3*V19*($H21/2*2*ACOS(1-V12/($H21/2)))^(-1/3)*$H21/2)</f>
        <v>6.3704185728201218E-2</v>
      </c>
      <c r="W21" s="47">
        <f t="shared" si="19"/>
        <v>4.5295840497307706E-2</v>
      </c>
      <c r="X21" s="47">
        <f t="shared" si="19"/>
        <v>4.0668645470290268E-2</v>
      </c>
      <c r="Y21" s="47">
        <f t="shared" si="19"/>
        <v>4.0403872497458658E-2</v>
      </c>
      <c r="Z21" s="47">
        <f t="shared" si="19"/>
        <v>4.0403872497458658E-2</v>
      </c>
      <c r="AA21" s="47">
        <f t="shared" si="19"/>
        <v>4.0403872497458658E-2</v>
      </c>
      <c r="AB21" s="47">
        <f t="shared" si="19"/>
        <v>4.0403872497458658E-2</v>
      </c>
      <c r="AC21" s="47">
        <f t="shared" si="19"/>
        <v>4.0403872497458658E-2</v>
      </c>
      <c r="AD21" s="47">
        <f t="shared" si="19"/>
        <v>4.0403872497458658E-2</v>
      </c>
      <c r="AE21" s="47">
        <f t="shared" si="19"/>
        <v>4.0403872497458658E-2</v>
      </c>
      <c r="AF21" s="47">
        <f t="shared" si="19"/>
        <v>4.0403872497458658E-2</v>
      </c>
      <c r="AG21" s="47">
        <f t="shared" si="19"/>
        <v>4.0403872497458658E-2</v>
      </c>
      <c r="AH21" s="47">
        <f t="shared" si="19"/>
        <v>4.0403872497458658E-2</v>
      </c>
      <c r="AI21" s="47">
        <f t="shared" si="19"/>
        <v>4.0403872497458658E-2</v>
      </c>
      <c r="AJ21" s="47">
        <f t="shared" si="19"/>
        <v>4.0403872497458658E-2</v>
      </c>
      <c r="AK21" s="47">
        <f t="shared" si="19"/>
        <v>4.0403872497458658E-2</v>
      </c>
      <c r="AL21" s="47">
        <f t="shared" si="19"/>
        <v>4.0403872497458658E-2</v>
      </c>
      <c r="AM21" s="47">
        <f t="shared" si="19"/>
        <v>4.0403872497458658E-2</v>
      </c>
      <c r="AN21" s="47">
        <f t="shared" si="19"/>
        <v>4.0403872497458658E-2</v>
      </c>
    </row>
    <row r="22" spans="1:45" ht="14.25" customHeight="1" x14ac:dyDescent="0.15">
      <c r="A22" s="49">
        <v>3</v>
      </c>
      <c r="B22" s="49">
        <v>4</v>
      </c>
      <c r="C22" s="5" t="s">
        <v>58</v>
      </c>
      <c r="D22" s="7">
        <v>29.995999999999999</v>
      </c>
      <c r="E22" s="11">
        <f>ROUND(D22/10000,3)</f>
        <v>3.0000000000000001E-3</v>
      </c>
      <c r="F22" s="3">
        <v>0.83</v>
      </c>
      <c r="G22" s="25" t="s">
        <v>1</v>
      </c>
      <c r="H22" s="29" t="s">
        <v>60</v>
      </c>
      <c r="I22" s="61" t="s">
        <v>23</v>
      </c>
      <c r="J22" s="73">
        <f>IF($H23=AS$2,ROUND(H29*0.8,4),ROUND(H31*0.8,4))</f>
        <v>0.48</v>
      </c>
      <c r="K22" s="52">
        <f>ROUND(J26*J30,4)</f>
        <v>8.4900000000000003E-2</v>
      </c>
      <c r="L22" s="61" t="s">
        <v>31</v>
      </c>
      <c r="M22" s="63">
        <f>IF(U27=U29,U22,IF(V27=V29,V22,IF(W27=W29,W22,IF(X27=X29,X22,IF(Y27=Y29,Y22,IF(Z27=Z29,Z22,IF(AA27=AA29,AA22,IF(AB27=AB29,AB22,IF(AC27=AC29,AC22,IF(AD27=AD29,AD22,IF(AE27=AE29,AE22,IF(AF27=AF29,AF22,IF(AG27=AG29,AG22,IF(AH27=AH29,AH22,IF(AI27=AI29,AI22,IF(AJ27=AJ29,AJ22,IF(AK27=AK29,AK22,IF(AL27=AL29,AL22,IF(AM27=AM29,AM22,IF(AN27=AN29,AN22,AN22))))))))))))))))))))</f>
        <v>0.15387999999999999</v>
      </c>
      <c r="N22" s="58">
        <f>ROUND(M26*M30,4)</f>
        <v>1.2500000000000001E-2</v>
      </c>
      <c r="O22" s="61" t="s">
        <v>99</v>
      </c>
      <c r="P22" s="63">
        <f>M30</f>
        <v>0.21834000000000001</v>
      </c>
      <c r="Q22" s="52">
        <f>ROUND($F31*$P30*$E31/360,4)</f>
        <v>1.2500000000000001E-2</v>
      </c>
      <c r="R22" s="55" t="str">
        <f>IF(AND(K22&gt;Q22,N22=Q22),"ＯＫ","ＮＧ")</f>
        <v>ＯＫ</v>
      </c>
      <c r="T22" s="40" t="s">
        <v>41</v>
      </c>
      <c r="U22" s="41">
        <f>J22</f>
        <v>0.48</v>
      </c>
      <c r="V22" s="41">
        <f>IF($H23=$AS$2,ROUND(U22-U30/U31,5),ROUND($H31/2-$H31/2*COS((2*ACOS(1-U22/($H31/2))-U30/U31)/2),5))</f>
        <v>0.15715000000000001</v>
      </c>
      <c r="W22" s="41">
        <f t="shared" ref="W22:AN22" si="20">IF($H23=$AS$2,ROUND(V22-V30/V31,5),ROUND($H31/2-$H31/2*COS((2*ACOS(1-V22/($H31/2))-V30/V31)/2),5))</f>
        <v>0.15387999999999999</v>
      </c>
      <c r="X22" s="41">
        <f t="shared" si="20"/>
        <v>0.15381</v>
      </c>
      <c r="Y22" s="41">
        <f t="shared" si="20"/>
        <v>0.15381</v>
      </c>
      <c r="Z22" s="41">
        <f t="shared" si="20"/>
        <v>0.15381</v>
      </c>
      <c r="AA22" s="41">
        <f t="shared" si="20"/>
        <v>0.15381</v>
      </c>
      <c r="AB22" s="41">
        <f t="shared" si="20"/>
        <v>0.15381</v>
      </c>
      <c r="AC22" s="41">
        <f t="shared" si="20"/>
        <v>0.15381</v>
      </c>
      <c r="AD22" s="41">
        <f t="shared" si="20"/>
        <v>0.15381</v>
      </c>
      <c r="AE22" s="41">
        <f t="shared" si="20"/>
        <v>0.15381</v>
      </c>
      <c r="AF22" s="41">
        <f t="shared" si="20"/>
        <v>0.15381</v>
      </c>
      <c r="AG22" s="41">
        <f t="shared" si="20"/>
        <v>0.15381</v>
      </c>
      <c r="AH22" s="41">
        <f t="shared" si="20"/>
        <v>0.15381</v>
      </c>
      <c r="AI22" s="41">
        <f t="shared" si="20"/>
        <v>0.15381</v>
      </c>
      <c r="AJ22" s="41">
        <f t="shared" si="20"/>
        <v>0.15381</v>
      </c>
      <c r="AK22" s="41">
        <f t="shared" si="20"/>
        <v>0.15381</v>
      </c>
      <c r="AL22" s="41">
        <f t="shared" si="20"/>
        <v>0.15381</v>
      </c>
      <c r="AM22" s="41">
        <f t="shared" si="20"/>
        <v>0.15381</v>
      </c>
      <c r="AN22" s="41">
        <f t="shared" si="20"/>
        <v>0.15381</v>
      </c>
      <c r="AS22" t="s">
        <v>11</v>
      </c>
    </row>
    <row r="23" spans="1:45" ht="14.25" customHeight="1" x14ac:dyDescent="0.15">
      <c r="A23" s="50"/>
      <c r="B23" s="50"/>
      <c r="C23" s="6" t="s">
        <v>59</v>
      </c>
      <c r="D23" s="8">
        <v>11.96</v>
      </c>
      <c r="E23" s="12">
        <f>ROUND(D23/10000,3)</f>
        <v>1E-3</v>
      </c>
      <c r="F23" s="4">
        <v>0.83</v>
      </c>
      <c r="G23" s="26" t="s">
        <v>17</v>
      </c>
      <c r="H23" s="30" t="s">
        <v>12</v>
      </c>
      <c r="I23" s="62"/>
      <c r="J23" s="59"/>
      <c r="K23" s="53"/>
      <c r="L23" s="62"/>
      <c r="M23" s="64"/>
      <c r="N23" s="58"/>
      <c r="O23" s="62"/>
      <c r="P23" s="64"/>
      <c r="Q23" s="53"/>
      <c r="R23" s="56"/>
      <c r="T23" s="42" t="s">
        <v>42</v>
      </c>
      <c r="U23" s="43">
        <f>IF($H23=$AS$2,ROUND($H28+2*(U22^2+$H30^2*U22^2)^0.5,5),ROUND($H31/2*2*ACOS(1-U22/($H31/2)),5))</f>
        <v>1.3285800000000001</v>
      </c>
      <c r="V23" s="43">
        <f t="shared" ref="V23:AN23" si="21">IF($H23=$AS$2,ROUND($H28+2*(V22^2+$H30^2*V22^2)^0.5,5),ROUND($H31/2*2*ACOS(1-V22/($H31/2)),5))</f>
        <v>0.64470000000000005</v>
      </c>
      <c r="W23" s="43">
        <f t="shared" si="21"/>
        <v>0.63724000000000003</v>
      </c>
      <c r="X23" s="43">
        <f t="shared" si="21"/>
        <v>0.63707999999999998</v>
      </c>
      <c r="Y23" s="43">
        <f t="shared" si="21"/>
        <v>0.63707999999999998</v>
      </c>
      <c r="Z23" s="43">
        <f t="shared" si="21"/>
        <v>0.63707999999999998</v>
      </c>
      <c r="AA23" s="43">
        <f t="shared" si="21"/>
        <v>0.63707999999999998</v>
      </c>
      <c r="AB23" s="43">
        <f t="shared" si="21"/>
        <v>0.63707999999999998</v>
      </c>
      <c r="AC23" s="43">
        <f t="shared" si="21"/>
        <v>0.63707999999999998</v>
      </c>
      <c r="AD23" s="43">
        <f t="shared" si="21"/>
        <v>0.63707999999999998</v>
      </c>
      <c r="AE23" s="43">
        <f t="shared" si="21"/>
        <v>0.63707999999999998</v>
      </c>
      <c r="AF23" s="43">
        <f t="shared" si="21"/>
        <v>0.63707999999999998</v>
      </c>
      <c r="AG23" s="43">
        <f t="shared" si="21"/>
        <v>0.63707999999999998</v>
      </c>
      <c r="AH23" s="43">
        <f t="shared" si="21"/>
        <v>0.63707999999999998</v>
      </c>
      <c r="AI23" s="43">
        <f t="shared" si="21"/>
        <v>0.63707999999999998</v>
      </c>
      <c r="AJ23" s="43">
        <f t="shared" si="21"/>
        <v>0.63707999999999998</v>
      </c>
      <c r="AK23" s="43">
        <f t="shared" si="21"/>
        <v>0.63707999999999998</v>
      </c>
      <c r="AL23" s="43">
        <f t="shared" si="21"/>
        <v>0.63707999999999998</v>
      </c>
      <c r="AM23" s="43">
        <f t="shared" si="21"/>
        <v>0.63707999999999998</v>
      </c>
      <c r="AN23" s="43">
        <f t="shared" si="21"/>
        <v>0.63707999999999998</v>
      </c>
      <c r="AS23" t="s">
        <v>12</v>
      </c>
    </row>
    <row r="24" spans="1:45" ht="14.25" customHeight="1" x14ac:dyDescent="0.15">
      <c r="A24" s="50"/>
      <c r="B24" s="50"/>
      <c r="C24" s="6"/>
      <c r="D24" s="8"/>
      <c r="E24" s="12">
        <f>ROUND(D24/10000,3)</f>
        <v>0</v>
      </c>
      <c r="F24" s="4"/>
      <c r="G24" s="26" t="s">
        <v>18</v>
      </c>
      <c r="H24" s="31">
        <v>11.06</v>
      </c>
      <c r="I24" s="62" t="s">
        <v>24</v>
      </c>
      <c r="J24" s="59">
        <f>IF($H23=$AS$2,ROUND($H28+2*(J22^2+$H30^2*J22^2)^0.5,4),ROUND($H31/2*(2*ACOS(1-J22/($H31/2))),4))</f>
        <v>1.3286</v>
      </c>
      <c r="K24" s="53"/>
      <c r="L24" s="62" t="s">
        <v>34</v>
      </c>
      <c r="M24" s="65">
        <f>IF($H23=$AS$2,ROUND($H28+2*(M22^2+$H30^2*M22^2)^0.5,5),ROUND($H31/2*(2*ACOS(1-M22/($H31/2))),5))</f>
        <v>0.63724000000000003</v>
      </c>
      <c r="N24" s="58"/>
      <c r="O24" s="68" t="s">
        <v>27</v>
      </c>
      <c r="P24" s="70">
        <f>P48</f>
        <v>12.383099999999999</v>
      </c>
      <c r="Q24" s="53"/>
      <c r="R24" s="56"/>
      <c r="T24" s="42" t="s">
        <v>43</v>
      </c>
      <c r="U24" s="43">
        <f>IF($H23=$AS$2,ROUND(U22*($H28+$H30*U22),5),ROUND($H31^2/8*(2*ACOS(1-U22/($H31/2))-SIN(2*ACOS(1-U22/($H31/2)))),5))</f>
        <v>0.24249000000000001</v>
      </c>
      <c r="V24" s="43">
        <f t="shared" ref="V24:AN24" si="22">IF($H23=$AS$2,ROUND(V22*($H28+$H30*V22),5),ROUND($H31^2/8*(2*ACOS(1-V22/($H31/2))-SIN(2*ACOS(1-V22/($H31/2)))),5))</f>
        <v>5.9020000000000003E-2</v>
      </c>
      <c r="W24" s="43">
        <f t="shared" si="22"/>
        <v>5.7299999999999997E-2</v>
      </c>
      <c r="X24" s="43">
        <f t="shared" si="22"/>
        <v>5.7259999999999998E-2</v>
      </c>
      <c r="Y24" s="43">
        <f t="shared" si="22"/>
        <v>5.7259999999999998E-2</v>
      </c>
      <c r="Z24" s="43">
        <f t="shared" si="22"/>
        <v>5.7259999999999998E-2</v>
      </c>
      <c r="AA24" s="43">
        <f t="shared" si="22"/>
        <v>5.7259999999999998E-2</v>
      </c>
      <c r="AB24" s="43">
        <f t="shared" si="22"/>
        <v>5.7259999999999998E-2</v>
      </c>
      <c r="AC24" s="43">
        <f t="shared" si="22"/>
        <v>5.7259999999999998E-2</v>
      </c>
      <c r="AD24" s="43">
        <f t="shared" si="22"/>
        <v>5.7259999999999998E-2</v>
      </c>
      <c r="AE24" s="43">
        <f t="shared" si="22"/>
        <v>5.7259999999999998E-2</v>
      </c>
      <c r="AF24" s="43">
        <f t="shared" si="22"/>
        <v>5.7259999999999998E-2</v>
      </c>
      <c r="AG24" s="43">
        <f t="shared" si="22"/>
        <v>5.7259999999999998E-2</v>
      </c>
      <c r="AH24" s="43">
        <f t="shared" si="22"/>
        <v>5.7259999999999998E-2</v>
      </c>
      <c r="AI24" s="43">
        <f t="shared" si="22"/>
        <v>5.7259999999999998E-2</v>
      </c>
      <c r="AJ24" s="43">
        <f t="shared" si="22"/>
        <v>5.7259999999999998E-2</v>
      </c>
      <c r="AK24" s="43">
        <f t="shared" si="22"/>
        <v>5.7259999999999998E-2</v>
      </c>
      <c r="AL24" s="43">
        <f t="shared" si="22"/>
        <v>5.7259999999999998E-2</v>
      </c>
      <c r="AM24" s="43">
        <f t="shared" si="22"/>
        <v>5.7259999999999998E-2</v>
      </c>
      <c r="AN24" s="43">
        <f t="shared" si="22"/>
        <v>5.7259999999999998E-2</v>
      </c>
    </row>
    <row r="25" spans="1:45" ht="14.25" customHeight="1" x14ac:dyDescent="0.15">
      <c r="A25" s="50"/>
      <c r="B25" s="50"/>
      <c r="C25" s="6"/>
      <c r="D25" s="8"/>
      <c r="E25" s="12">
        <f>ROUND(D25/10000,3)</f>
        <v>0</v>
      </c>
      <c r="F25" s="4"/>
      <c r="G25" s="26" t="s">
        <v>19</v>
      </c>
      <c r="H25" s="48">
        <v>2.0000000000000001E-4</v>
      </c>
      <c r="I25" s="62"/>
      <c r="J25" s="59"/>
      <c r="K25" s="53"/>
      <c r="L25" s="62"/>
      <c r="M25" s="66"/>
      <c r="N25" s="58"/>
      <c r="O25" s="69"/>
      <c r="P25" s="70"/>
      <c r="Q25" s="53"/>
      <c r="R25" s="56"/>
      <c r="T25" s="42" t="s">
        <v>44</v>
      </c>
      <c r="U25" s="43">
        <f>ROUND(U24/U23,5)</f>
        <v>0.18251999999999999</v>
      </c>
      <c r="V25" s="43">
        <f t="shared" ref="V25:AN25" si="23">ROUND(V24/V23,5)</f>
        <v>9.1550000000000006E-2</v>
      </c>
      <c r="W25" s="43">
        <f t="shared" si="23"/>
        <v>8.992E-2</v>
      </c>
      <c r="X25" s="43">
        <f t="shared" si="23"/>
        <v>8.9880000000000002E-2</v>
      </c>
      <c r="Y25" s="43">
        <f t="shared" si="23"/>
        <v>8.9880000000000002E-2</v>
      </c>
      <c r="Z25" s="43">
        <f t="shared" si="23"/>
        <v>8.9880000000000002E-2</v>
      </c>
      <c r="AA25" s="43">
        <f t="shared" si="23"/>
        <v>8.9880000000000002E-2</v>
      </c>
      <c r="AB25" s="43">
        <f t="shared" si="23"/>
        <v>8.9880000000000002E-2</v>
      </c>
      <c r="AC25" s="43">
        <f t="shared" si="23"/>
        <v>8.9880000000000002E-2</v>
      </c>
      <c r="AD25" s="43">
        <f t="shared" si="23"/>
        <v>8.9880000000000002E-2</v>
      </c>
      <c r="AE25" s="43">
        <f t="shared" si="23"/>
        <v>8.9880000000000002E-2</v>
      </c>
      <c r="AF25" s="43">
        <f t="shared" si="23"/>
        <v>8.9880000000000002E-2</v>
      </c>
      <c r="AG25" s="43">
        <f t="shared" si="23"/>
        <v>8.9880000000000002E-2</v>
      </c>
      <c r="AH25" s="43">
        <f t="shared" si="23"/>
        <v>8.9880000000000002E-2</v>
      </c>
      <c r="AI25" s="43">
        <f t="shared" si="23"/>
        <v>8.9880000000000002E-2</v>
      </c>
      <c r="AJ25" s="43">
        <f t="shared" si="23"/>
        <v>8.9880000000000002E-2</v>
      </c>
      <c r="AK25" s="43">
        <f t="shared" si="23"/>
        <v>8.9880000000000002E-2</v>
      </c>
      <c r="AL25" s="43">
        <f t="shared" si="23"/>
        <v>8.9880000000000002E-2</v>
      </c>
      <c r="AM25" s="43">
        <f t="shared" si="23"/>
        <v>8.9880000000000002E-2</v>
      </c>
      <c r="AN25" s="43">
        <f t="shared" si="23"/>
        <v>8.9880000000000002E-2</v>
      </c>
    </row>
    <row r="26" spans="1:45" ht="14.25" customHeight="1" x14ac:dyDescent="0.15">
      <c r="A26" s="50"/>
      <c r="B26" s="50"/>
      <c r="C26" s="15" t="s">
        <v>6</v>
      </c>
      <c r="D26" s="16">
        <f>SUM(D22:D25)</f>
        <v>41.956000000000003</v>
      </c>
      <c r="E26" s="13">
        <f>SUM(E22:E25)</f>
        <v>4.0000000000000001E-3</v>
      </c>
      <c r="F26" s="17">
        <f>IF(E26=0,0,ROUND(F22*E22/E26+F23*E23/E26+F24*E24/E26+F25*E25/E26,2))</f>
        <v>0.83</v>
      </c>
      <c r="G26" s="39" t="s">
        <v>20</v>
      </c>
      <c r="H26" s="32">
        <v>1.2999999999999999E-2</v>
      </c>
      <c r="I26" s="62" t="s">
        <v>32</v>
      </c>
      <c r="J26" s="59">
        <f>IF($H23=$AS$2,ROUND(J22*($H28+$H30*J22),4),ROUND($H31^2/8*((2*ACOS(1-J22/($H31/2)))-SIN((2*ACOS(1-J22/($H31/2))))),4))</f>
        <v>0.24249999999999999</v>
      </c>
      <c r="K26" s="53"/>
      <c r="L26" s="62" t="s">
        <v>33</v>
      </c>
      <c r="M26" s="64">
        <f>IF($H23=$AS$2,ROUND(M22*($H28+$H30*M22),5),ROUND($H31^2/8*(2*ACOS(1-M22/($H31/2))-SIN(2*ACOS(1-M22/($H31/2)))),5))</f>
        <v>5.7299999999999997E-2</v>
      </c>
      <c r="N26" s="58"/>
      <c r="O26" s="62" t="s">
        <v>28</v>
      </c>
      <c r="P26" s="59">
        <f>ROUND($H24/M30/60,4)</f>
        <v>0.84419999999999995</v>
      </c>
      <c r="Q26" s="53"/>
      <c r="R26" s="56"/>
      <c r="T26" s="42" t="s">
        <v>45</v>
      </c>
      <c r="U26" s="43">
        <f>ROUND((U25^(2/3)*$H25^0.5)/$H26,5)</f>
        <v>0.35004000000000002</v>
      </c>
      <c r="V26" s="43">
        <f>ROUND((V25^(2/3)*$H25^0.5)/$H26,5)</f>
        <v>0.22098000000000001</v>
      </c>
      <c r="W26" s="43">
        <f t="shared" ref="W26:AN26" si="24">ROUND((W25^(2/3)*$H25^0.5)/$H26,5)</f>
        <v>0.21834000000000001</v>
      </c>
      <c r="X26" s="43">
        <f t="shared" si="24"/>
        <v>0.21828</v>
      </c>
      <c r="Y26" s="43">
        <f t="shared" si="24"/>
        <v>0.21828</v>
      </c>
      <c r="Z26" s="43">
        <f t="shared" si="24"/>
        <v>0.21828</v>
      </c>
      <c r="AA26" s="43">
        <f t="shared" si="24"/>
        <v>0.21828</v>
      </c>
      <c r="AB26" s="43">
        <f t="shared" si="24"/>
        <v>0.21828</v>
      </c>
      <c r="AC26" s="43">
        <f t="shared" si="24"/>
        <v>0.21828</v>
      </c>
      <c r="AD26" s="43">
        <f t="shared" si="24"/>
        <v>0.21828</v>
      </c>
      <c r="AE26" s="43">
        <f t="shared" si="24"/>
        <v>0.21828</v>
      </c>
      <c r="AF26" s="43">
        <f t="shared" si="24"/>
        <v>0.21828</v>
      </c>
      <c r="AG26" s="43">
        <f t="shared" si="24"/>
        <v>0.21828</v>
      </c>
      <c r="AH26" s="43">
        <f t="shared" si="24"/>
        <v>0.21828</v>
      </c>
      <c r="AI26" s="43">
        <f t="shared" si="24"/>
        <v>0.21828</v>
      </c>
      <c r="AJ26" s="43">
        <f t="shared" si="24"/>
        <v>0.21828</v>
      </c>
      <c r="AK26" s="43">
        <f t="shared" si="24"/>
        <v>0.21828</v>
      </c>
      <c r="AL26" s="43">
        <f t="shared" si="24"/>
        <v>0.21828</v>
      </c>
      <c r="AM26" s="43">
        <f t="shared" si="24"/>
        <v>0.21828</v>
      </c>
      <c r="AN26" s="43">
        <f t="shared" si="24"/>
        <v>0.21828</v>
      </c>
    </row>
    <row r="27" spans="1:45" ht="14.25" customHeight="1" x14ac:dyDescent="0.15">
      <c r="A27" s="50"/>
      <c r="B27" s="50"/>
      <c r="C27" s="5" t="s">
        <v>81</v>
      </c>
      <c r="D27" s="7">
        <f>D21</f>
        <v>267.87300000000005</v>
      </c>
      <c r="E27" s="11">
        <f>ROUND(D27/10000,3)</f>
        <v>2.7E-2</v>
      </c>
      <c r="F27" s="3">
        <f>F21</f>
        <v>0.51</v>
      </c>
      <c r="G27" s="26" t="s">
        <v>93</v>
      </c>
      <c r="H27" s="31"/>
      <c r="I27" s="62"/>
      <c r="J27" s="59"/>
      <c r="K27" s="53"/>
      <c r="L27" s="62"/>
      <c r="M27" s="64"/>
      <c r="N27" s="58"/>
      <c r="O27" s="62"/>
      <c r="P27" s="59"/>
      <c r="Q27" s="53"/>
      <c r="R27" s="56"/>
      <c r="T27" s="44" t="s">
        <v>46</v>
      </c>
      <c r="U27" s="45">
        <f>ROUND(U24*U26,4)</f>
        <v>8.4900000000000003E-2</v>
      </c>
      <c r="V27" s="45">
        <f t="shared" ref="V27:AN27" si="25">ROUND(V24*V26,4)</f>
        <v>1.2999999999999999E-2</v>
      </c>
      <c r="W27" s="45">
        <f t="shared" si="25"/>
        <v>1.2500000000000001E-2</v>
      </c>
      <c r="X27" s="45">
        <f t="shared" si="25"/>
        <v>1.2500000000000001E-2</v>
      </c>
      <c r="Y27" s="45">
        <f t="shared" si="25"/>
        <v>1.2500000000000001E-2</v>
      </c>
      <c r="Z27" s="45">
        <f t="shared" si="25"/>
        <v>1.2500000000000001E-2</v>
      </c>
      <c r="AA27" s="45">
        <f t="shared" si="25"/>
        <v>1.2500000000000001E-2</v>
      </c>
      <c r="AB27" s="45">
        <f t="shared" si="25"/>
        <v>1.2500000000000001E-2</v>
      </c>
      <c r="AC27" s="45">
        <f t="shared" si="25"/>
        <v>1.2500000000000001E-2</v>
      </c>
      <c r="AD27" s="45">
        <f t="shared" si="25"/>
        <v>1.2500000000000001E-2</v>
      </c>
      <c r="AE27" s="45">
        <f t="shared" si="25"/>
        <v>1.2500000000000001E-2</v>
      </c>
      <c r="AF27" s="45">
        <f t="shared" si="25"/>
        <v>1.2500000000000001E-2</v>
      </c>
      <c r="AG27" s="45">
        <f t="shared" si="25"/>
        <v>1.2500000000000001E-2</v>
      </c>
      <c r="AH27" s="45">
        <f t="shared" si="25"/>
        <v>1.2500000000000001E-2</v>
      </c>
      <c r="AI27" s="45">
        <f t="shared" si="25"/>
        <v>1.2500000000000001E-2</v>
      </c>
      <c r="AJ27" s="45">
        <f t="shared" si="25"/>
        <v>1.2500000000000001E-2</v>
      </c>
      <c r="AK27" s="45">
        <f t="shared" si="25"/>
        <v>1.2500000000000001E-2</v>
      </c>
      <c r="AL27" s="45">
        <f t="shared" si="25"/>
        <v>1.2500000000000001E-2</v>
      </c>
      <c r="AM27" s="45">
        <f t="shared" si="25"/>
        <v>1.2500000000000001E-2</v>
      </c>
      <c r="AN27" s="45">
        <f t="shared" si="25"/>
        <v>1.2500000000000001E-2</v>
      </c>
    </row>
    <row r="28" spans="1:45" ht="14.25" customHeight="1" x14ac:dyDescent="0.15">
      <c r="A28" s="50"/>
      <c r="B28" s="50"/>
      <c r="C28" s="6" t="s">
        <v>82</v>
      </c>
      <c r="D28" s="8">
        <f>D51</f>
        <v>596.04</v>
      </c>
      <c r="E28" s="12">
        <f>ROUND(D28/10000,3)</f>
        <v>0.06</v>
      </c>
      <c r="F28" s="4">
        <f>F51</f>
        <v>0.54</v>
      </c>
      <c r="G28" s="26" t="s">
        <v>94</v>
      </c>
      <c r="H28" s="31"/>
      <c r="I28" s="62" t="s">
        <v>25</v>
      </c>
      <c r="J28" s="59">
        <f>ROUND(J26/J24,4)</f>
        <v>0.1825</v>
      </c>
      <c r="K28" s="53"/>
      <c r="L28" s="62" t="s">
        <v>35</v>
      </c>
      <c r="M28" s="64">
        <f>ROUND(M26/M24,5)</f>
        <v>8.992E-2</v>
      </c>
      <c r="N28" s="58"/>
      <c r="O28" s="62" t="s">
        <v>29</v>
      </c>
      <c r="P28" s="59">
        <f>SUM(P24:P27)</f>
        <v>13.2273</v>
      </c>
      <c r="Q28" s="53"/>
      <c r="R28" s="56"/>
      <c r="T28" s="42" t="s">
        <v>47</v>
      </c>
      <c r="U28" s="43">
        <f>ROUND($H24/U26/60,4)</f>
        <v>0.52659999999999996</v>
      </c>
      <c r="V28" s="43">
        <f t="shared" ref="V28:AM28" si="26">ROUND($H24/V26/60,4)</f>
        <v>0.83420000000000005</v>
      </c>
      <c r="W28" s="43">
        <f t="shared" si="26"/>
        <v>0.84419999999999995</v>
      </c>
      <c r="X28" s="43">
        <f t="shared" si="26"/>
        <v>0.84450000000000003</v>
      </c>
      <c r="Y28" s="43">
        <f t="shared" si="26"/>
        <v>0.84450000000000003</v>
      </c>
      <c r="Z28" s="43">
        <f t="shared" si="26"/>
        <v>0.84450000000000003</v>
      </c>
      <c r="AA28" s="43">
        <f t="shared" si="26"/>
        <v>0.84450000000000003</v>
      </c>
      <c r="AB28" s="43">
        <f t="shared" si="26"/>
        <v>0.84450000000000003</v>
      </c>
      <c r="AC28" s="43">
        <f t="shared" si="26"/>
        <v>0.84450000000000003</v>
      </c>
      <c r="AD28" s="43">
        <f t="shared" si="26"/>
        <v>0.84450000000000003</v>
      </c>
      <c r="AE28" s="43">
        <f t="shared" si="26"/>
        <v>0.84450000000000003</v>
      </c>
      <c r="AF28" s="43">
        <f t="shared" si="26"/>
        <v>0.84450000000000003</v>
      </c>
      <c r="AG28" s="43">
        <f t="shared" si="26"/>
        <v>0.84450000000000003</v>
      </c>
      <c r="AH28" s="43">
        <f t="shared" si="26"/>
        <v>0.84450000000000003</v>
      </c>
      <c r="AI28" s="43">
        <f t="shared" si="26"/>
        <v>0.84450000000000003</v>
      </c>
      <c r="AJ28" s="43">
        <f t="shared" si="26"/>
        <v>0.84450000000000003</v>
      </c>
      <c r="AK28" s="43">
        <f t="shared" si="26"/>
        <v>0.84450000000000003</v>
      </c>
      <c r="AL28" s="43">
        <f t="shared" si="26"/>
        <v>0.84450000000000003</v>
      </c>
      <c r="AM28" s="43">
        <f t="shared" si="26"/>
        <v>0.84450000000000003</v>
      </c>
      <c r="AN28" s="43">
        <f>ROUND($H24/AN26/60,4)</f>
        <v>0.84450000000000003</v>
      </c>
    </row>
    <row r="29" spans="1:45" ht="14.25" customHeight="1" x14ac:dyDescent="0.15">
      <c r="A29" s="50"/>
      <c r="B29" s="50"/>
      <c r="C29" s="6"/>
      <c r="D29" s="8"/>
      <c r="E29" s="12">
        <f>ROUND(D29/10000,3)</f>
        <v>0</v>
      </c>
      <c r="F29" s="4"/>
      <c r="G29" s="26" t="s">
        <v>21</v>
      </c>
      <c r="H29" s="31"/>
      <c r="I29" s="62"/>
      <c r="J29" s="59"/>
      <c r="K29" s="53"/>
      <c r="L29" s="62"/>
      <c r="M29" s="64"/>
      <c r="N29" s="58"/>
      <c r="O29" s="62"/>
      <c r="P29" s="59"/>
      <c r="Q29" s="53"/>
      <c r="R29" s="56"/>
      <c r="T29" s="44" t="s">
        <v>48</v>
      </c>
      <c r="U29" s="45">
        <f>ROUND($F31*3500/($P24+U28+25)*$E31/360,4)</f>
        <v>1.26E-2</v>
      </c>
      <c r="V29" s="45">
        <f t="shared" ref="V29:AN29" si="27">ROUND($F31*3500/($P24+V28+25)*$E31/360,4)</f>
        <v>1.2500000000000001E-2</v>
      </c>
      <c r="W29" s="45">
        <f t="shared" si="27"/>
        <v>1.2500000000000001E-2</v>
      </c>
      <c r="X29" s="45">
        <f t="shared" si="27"/>
        <v>1.2500000000000001E-2</v>
      </c>
      <c r="Y29" s="45">
        <f t="shared" si="27"/>
        <v>1.2500000000000001E-2</v>
      </c>
      <c r="Z29" s="45">
        <f t="shared" si="27"/>
        <v>1.2500000000000001E-2</v>
      </c>
      <c r="AA29" s="45">
        <f t="shared" si="27"/>
        <v>1.2500000000000001E-2</v>
      </c>
      <c r="AB29" s="45">
        <f t="shared" si="27"/>
        <v>1.2500000000000001E-2</v>
      </c>
      <c r="AC29" s="45">
        <f t="shared" si="27"/>
        <v>1.2500000000000001E-2</v>
      </c>
      <c r="AD29" s="45">
        <f t="shared" si="27"/>
        <v>1.2500000000000001E-2</v>
      </c>
      <c r="AE29" s="45">
        <f t="shared" si="27"/>
        <v>1.2500000000000001E-2</v>
      </c>
      <c r="AF29" s="45">
        <f t="shared" si="27"/>
        <v>1.2500000000000001E-2</v>
      </c>
      <c r="AG29" s="45">
        <f t="shared" si="27"/>
        <v>1.2500000000000001E-2</v>
      </c>
      <c r="AH29" s="45">
        <f t="shared" si="27"/>
        <v>1.2500000000000001E-2</v>
      </c>
      <c r="AI29" s="45">
        <f t="shared" si="27"/>
        <v>1.2500000000000001E-2</v>
      </c>
      <c r="AJ29" s="45">
        <f t="shared" si="27"/>
        <v>1.2500000000000001E-2</v>
      </c>
      <c r="AK29" s="45">
        <f t="shared" si="27"/>
        <v>1.2500000000000001E-2</v>
      </c>
      <c r="AL29" s="45">
        <f t="shared" si="27"/>
        <v>1.2500000000000001E-2</v>
      </c>
      <c r="AM29" s="45">
        <f t="shared" si="27"/>
        <v>1.2500000000000001E-2</v>
      </c>
      <c r="AN29" s="45">
        <f t="shared" si="27"/>
        <v>1.2500000000000001E-2</v>
      </c>
    </row>
    <row r="30" spans="1:45" ht="14.25" customHeight="1" x14ac:dyDescent="0.15">
      <c r="A30" s="50"/>
      <c r="B30" s="50"/>
      <c r="C30" s="15" t="s">
        <v>7</v>
      </c>
      <c r="D30" s="16">
        <f>SUM(D27:D29)</f>
        <v>863.91300000000001</v>
      </c>
      <c r="E30" s="13">
        <f>SUM(E27:E29)</f>
        <v>8.6999999999999994E-2</v>
      </c>
      <c r="F30" s="17">
        <f>IF(E30=0,0,ROUND(F27*E27/E30+F28*E28/E30+F29*E29/E30,2))</f>
        <v>0.53</v>
      </c>
      <c r="G30" s="34" t="s">
        <v>40</v>
      </c>
      <c r="H30" s="35" t="str">
        <f>IF(H23=AS$2,ROUND((H27-H28)/(2*H29),4),"")</f>
        <v/>
      </c>
      <c r="I30" s="62" t="s">
        <v>26</v>
      </c>
      <c r="J30" s="59">
        <f>ROUND((J28^(2/3)*$H25^0.5)/$H26,4)</f>
        <v>0.35</v>
      </c>
      <c r="K30" s="53"/>
      <c r="L30" s="62" t="s">
        <v>36</v>
      </c>
      <c r="M30" s="64">
        <f>ROUND((M28^(2/3)*$H25^0.5)/$H26,5)</f>
        <v>0.21834000000000001</v>
      </c>
      <c r="N30" s="58"/>
      <c r="O30" s="62" t="s">
        <v>30</v>
      </c>
      <c r="P30" s="59">
        <f>ROUND(3500/(P28+25),4)</f>
        <v>91.557599999999994</v>
      </c>
      <c r="Q30" s="53"/>
      <c r="R30" s="56"/>
      <c r="T30" s="42" t="s">
        <v>49</v>
      </c>
      <c r="U30" s="43">
        <f>IF($H23=$AS$2,$H25^0.5/$H26*(U22*($H28+$H30*U22))^(5/3)-U29*($H28+2*(U22^2+$H30^2*U22^2)^0.5)^(2/3),$H25^0.5/$H26*($H31^2/8*(2*ACOS(1-U22/($H31/2))-SIN(2*ACOS(1-U22/($H31/2)))))^(5/3)-U29*($H31/2*2*ACOS(1-U22/($H31/2)))^(2/3))</f>
        <v>8.7349906158146987E-2</v>
      </c>
      <c r="V30" s="43">
        <f t="shared" ref="V30:AN30" si="28">IF($H23=$AS$2,$H25^0.5/$H26*(V22*($H28+$H30*V22))^(5/3)-V29*($H28+2*(V22^2+$H30^2*V22^2)^0.5)^(2/3),$H25^0.5/$H26*($H31^2/8*(2*ACOS(1-V22/($H31/2))-SIN(2*ACOS(1-V22/($H31/2)))))^(5/3)-V29*($H31/2*2*ACOS(1-V22/($H31/2)))^(2/3))</f>
        <v>4.0439093401927438E-4</v>
      </c>
      <c r="W30" s="43">
        <f t="shared" si="28"/>
        <v>8.5377669240341292E-6</v>
      </c>
      <c r="X30" s="43">
        <f t="shared" si="28"/>
        <v>2.0815391952970497E-7</v>
      </c>
      <c r="Y30" s="43">
        <f t="shared" si="28"/>
        <v>2.0815391952970497E-7</v>
      </c>
      <c r="Z30" s="43">
        <f t="shared" si="28"/>
        <v>2.0815391952970497E-7</v>
      </c>
      <c r="AA30" s="43">
        <f t="shared" si="28"/>
        <v>2.0815391952970497E-7</v>
      </c>
      <c r="AB30" s="43">
        <f t="shared" si="28"/>
        <v>2.0815391952970497E-7</v>
      </c>
      <c r="AC30" s="43">
        <f t="shared" si="28"/>
        <v>2.0815391952970497E-7</v>
      </c>
      <c r="AD30" s="43">
        <f t="shared" si="28"/>
        <v>2.0815391952970497E-7</v>
      </c>
      <c r="AE30" s="43">
        <f t="shared" si="28"/>
        <v>2.0815391952970497E-7</v>
      </c>
      <c r="AF30" s="43">
        <f t="shared" si="28"/>
        <v>2.0815391952970497E-7</v>
      </c>
      <c r="AG30" s="43">
        <f t="shared" si="28"/>
        <v>2.0815391952970497E-7</v>
      </c>
      <c r="AH30" s="43">
        <f t="shared" si="28"/>
        <v>2.0815391952970497E-7</v>
      </c>
      <c r="AI30" s="43">
        <f t="shared" si="28"/>
        <v>2.0815391952970497E-7</v>
      </c>
      <c r="AJ30" s="43">
        <f t="shared" si="28"/>
        <v>2.0815391952970497E-7</v>
      </c>
      <c r="AK30" s="43">
        <f t="shared" si="28"/>
        <v>2.0815391952970497E-7</v>
      </c>
      <c r="AL30" s="43">
        <f t="shared" si="28"/>
        <v>2.0815391952970497E-7</v>
      </c>
      <c r="AM30" s="43">
        <f t="shared" si="28"/>
        <v>2.0815391952970497E-7</v>
      </c>
      <c r="AN30" s="43">
        <f t="shared" si="28"/>
        <v>2.0815391952970497E-7</v>
      </c>
    </row>
    <row r="31" spans="1:45" ht="14.25" customHeight="1" x14ac:dyDescent="0.15">
      <c r="A31" s="51"/>
      <c r="B31" s="51"/>
      <c r="C31" s="15" t="s">
        <v>8</v>
      </c>
      <c r="D31" s="16">
        <f>SUM(D30,D26)</f>
        <v>905.86900000000003</v>
      </c>
      <c r="E31" s="13">
        <f>SUM(E30,E26)</f>
        <v>9.0999999999999998E-2</v>
      </c>
      <c r="F31" s="17">
        <f>IF(E31=0,0,ROUND(F26*E26/E31+F30*E30/E31,2))</f>
        <v>0.54</v>
      </c>
      <c r="G31" s="28" t="s">
        <v>22</v>
      </c>
      <c r="H31" s="33">
        <v>0.6</v>
      </c>
      <c r="I31" s="67"/>
      <c r="J31" s="60"/>
      <c r="K31" s="54"/>
      <c r="L31" s="67"/>
      <c r="M31" s="74"/>
      <c r="N31" s="58"/>
      <c r="O31" s="67"/>
      <c r="P31" s="60"/>
      <c r="Q31" s="54"/>
      <c r="R31" s="57"/>
      <c r="T31" s="46" t="s">
        <v>50</v>
      </c>
      <c r="U31" s="47">
        <f>IF($H23=$AS$2,5/3*$H25^0.5/$H26*(U22*($H28+$H30*U22))^(2/3)*($H28+2*$H30*U22)-2/3*U29*($H28+2*(U22^2+$H30^2*U22^2)^0.5)^(-1/3)*(U22^2+$H30^2*U22^2)^(-1/2)*2*U22*(1+$H30^2),5/3*$H25^0.5/$H26*($H31^2/8*(2*ACOS(1-U22/($H31/2))-SIN(2*ACOS(1-U22/($H31/2)))))^(2/3)*($H31^2/8*(1-COS(2*ACOS(1-U22/($H31/2)))))-2/3*U29*($H31/2*2*ACOS(1-U22/($H31/2)))^(-1/3)*$H31/2)</f>
        <v>3.8317879494823494E-2</v>
      </c>
      <c r="V31" s="47">
        <f t="shared" ref="V31:AN31" si="29">IF($H23=$AS$2,5/3*$H25^0.5/$H26*(V22*($H28+$H30*V22))^(2/3)*($H28+2*$H30*V22)-2/3*V29*($H28+2*(V22^2+$H30^2*V22^2)^0.5)^(-1/3)*(V22^2+$H30^2*V22^2)^(-1/2)*2*V22*(1+$H30^2),5/3*$H25^0.5/$H26*($H31^2/8*(2*ACOS(1-V22/($H31/2))-SIN(2*ACOS(1-V22/($H31/2)))))^(2/3)*($H31^2/8*(1-COS(2*ACOS(1-V22/($H31/2)))))-2/3*V29*($H31/2*2*ACOS(1-V22/($H31/2)))^(-1/3)*$H31/2)</f>
        <v>1.6233720010678635E-2</v>
      </c>
      <c r="W31" s="47">
        <f t="shared" si="29"/>
        <v>1.559450130465407E-2</v>
      </c>
      <c r="X31" s="47">
        <f t="shared" si="29"/>
        <v>1.5580850660921122E-2</v>
      </c>
      <c r="Y31" s="47">
        <f t="shared" si="29"/>
        <v>1.5580850660921122E-2</v>
      </c>
      <c r="Z31" s="47">
        <f t="shared" si="29"/>
        <v>1.5580850660921122E-2</v>
      </c>
      <c r="AA31" s="47">
        <f t="shared" si="29"/>
        <v>1.5580850660921122E-2</v>
      </c>
      <c r="AB31" s="47">
        <f t="shared" si="29"/>
        <v>1.5580850660921122E-2</v>
      </c>
      <c r="AC31" s="47">
        <f t="shared" si="29"/>
        <v>1.5580850660921122E-2</v>
      </c>
      <c r="AD31" s="47">
        <f t="shared" si="29"/>
        <v>1.5580850660921122E-2</v>
      </c>
      <c r="AE31" s="47">
        <f t="shared" si="29"/>
        <v>1.5580850660921122E-2</v>
      </c>
      <c r="AF31" s="47">
        <f t="shared" si="29"/>
        <v>1.5580850660921122E-2</v>
      </c>
      <c r="AG31" s="47">
        <f t="shared" si="29"/>
        <v>1.5580850660921122E-2</v>
      </c>
      <c r="AH31" s="47">
        <f t="shared" si="29"/>
        <v>1.5580850660921122E-2</v>
      </c>
      <c r="AI31" s="47">
        <f t="shared" si="29"/>
        <v>1.5580850660921122E-2</v>
      </c>
      <c r="AJ31" s="47">
        <f t="shared" si="29"/>
        <v>1.5580850660921122E-2</v>
      </c>
      <c r="AK31" s="47">
        <f t="shared" si="29"/>
        <v>1.5580850660921122E-2</v>
      </c>
      <c r="AL31" s="47">
        <f t="shared" si="29"/>
        <v>1.5580850660921122E-2</v>
      </c>
      <c r="AM31" s="47">
        <f t="shared" si="29"/>
        <v>1.5580850660921122E-2</v>
      </c>
      <c r="AN31" s="47">
        <f t="shared" si="29"/>
        <v>1.5580850660921122E-2</v>
      </c>
    </row>
    <row r="32" spans="1:45" ht="14.25" customHeight="1" x14ac:dyDescent="0.15">
      <c r="A32" s="49">
        <v>4</v>
      </c>
      <c r="B32" s="49">
        <v>9</v>
      </c>
      <c r="C32" s="5" t="s">
        <v>61</v>
      </c>
      <c r="D32" s="7">
        <v>29.228999999999999</v>
      </c>
      <c r="E32" s="11">
        <f>ROUND(D32/10000,3)</f>
        <v>3.0000000000000001E-3</v>
      </c>
      <c r="F32" s="3">
        <v>0.83</v>
      </c>
      <c r="G32" s="25" t="s">
        <v>1</v>
      </c>
      <c r="H32" s="29" t="s">
        <v>78</v>
      </c>
      <c r="I32" s="61" t="s">
        <v>23</v>
      </c>
      <c r="J32" s="73">
        <f>IF($H33=AS$2,ROUND(H39*0.8,4),ROUND(H41*0.8,4))</f>
        <v>0.4</v>
      </c>
      <c r="K32" s="52">
        <f>ROUND(J36*J40,4)</f>
        <v>5.8000000000000003E-2</v>
      </c>
      <c r="L32" s="61" t="s">
        <v>31</v>
      </c>
      <c r="M32" s="63">
        <f>IF(U37=U39,U32,IF(V37=V39,V32,IF(W37=W39,W32,IF(X37=X39,X32,IF(Y37=Y39,Y32,IF(Z37=Z39,Z32,IF(AA37=AA39,AA32,IF(AB37=AB39,AB32,IF(AC37=AC39,AC32,IF(AD37=AD39,AD32,IF(AE37=AE39,AE32,IF(AF37=AF39,AF32,IF(AG37=AG39,AG32,IF(AH37=AH39,AH32,IF(AI37=AI39,AI32,IF(AJ37=AJ39,AJ32,IF(AK37=AK39,AK32,IF(AL37=AL39,AL32,IF(AM37=AM39,AM32,IF(AN37=AN39,AN32,AN32))))))))))))))))))))</f>
        <v>0.31129000000000001</v>
      </c>
      <c r="N32" s="58">
        <f>ROUND(M36*M40,4)</f>
        <v>4.2099999999999999E-2</v>
      </c>
      <c r="O32" s="61" t="s">
        <v>99</v>
      </c>
      <c r="P32" s="63">
        <f>M40</f>
        <v>0.27060000000000001</v>
      </c>
      <c r="Q32" s="52">
        <f>ROUND($F41*$P40*$E41/360,4)</f>
        <v>4.2099999999999999E-2</v>
      </c>
      <c r="R32" s="55" t="str">
        <f>IF(AND(K32&gt;Q32,N32=Q32),"ＯＫ","ＮＧ")</f>
        <v>ＯＫ</v>
      </c>
      <c r="T32" s="40" t="s">
        <v>41</v>
      </c>
      <c r="U32" s="41">
        <f>J32</f>
        <v>0.4</v>
      </c>
      <c r="V32" s="41">
        <f>IF($H33=$AS$2,ROUND(U32-U40/U41,5),ROUND($H41/2-$H41/2*COS((2*ACOS(1-U32/($H41/2))-U40/U41)/2),5))</f>
        <v>0.31986999999999999</v>
      </c>
      <c r="W32" s="41">
        <f t="shared" ref="W32:AN32" si="30">IF($H33=$AS$2,ROUND(V32-V40/V41,5),ROUND($H41/2-$H41/2*COS((2*ACOS(1-V32/($H41/2))-V40/V41)/2),5))</f>
        <v>0.31129000000000001</v>
      </c>
      <c r="X32" s="41">
        <f t="shared" si="30"/>
        <v>0.31119000000000002</v>
      </c>
      <c r="Y32" s="41">
        <f t="shared" si="30"/>
        <v>0.31119000000000002</v>
      </c>
      <c r="Z32" s="41">
        <f t="shared" si="30"/>
        <v>0.31119000000000002</v>
      </c>
      <c r="AA32" s="41">
        <f t="shared" si="30"/>
        <v>0.31119000000000002</v>
      </c>
      <c r="AB32" s="41">
        <f t="shared" si="30"/>
        <v>0.31119000000000002</v>
      </c>
      <c r="AC32" s="41">
        <f t="shared" si="30"/>
        <v>0.31119000000000002</v>
      </c>
      <c r="AD32" s="41">
        <f t="shared" si="30"/>
        <v>0.31119000000000002</v>
      </c>
      <c r="AE32" s="41">
        <f t="shared" si="30"/>
        <v>0.31119000000000002</v>
      </c>
      <c r="AF32" s="41">
        <f t="shared" si="30"/>
        <v>0.31119000000000002</v>
      </c>
      <c r="AG32" s="41">
        <f t="shared" si="30"/>
        <v>0.31119000000000002</v>
      </c>
      <c r="AH32" s="41">
        <f t="shared" si="30"/>
        <v>0.31119000000000002</v>
      </c>
      <c r="AI32" s="41">
        <f t="shared" si="30"/>
        <v>0.31119000000000002</v>
      </c>
      <c r="AJ32" s="41">
        <f t="shared" si="30"/>
        <v>0.31119000000000002</v>
      </c>
      <c r="AK32" s="41">
        <f t="shared" si="30"/>
        <v>0.31119000000000002</v>
      </c>
      <c r="AL32" s="41">
        <f t="shared" si="30"/>
        <v>0.31119000000000002</v>
      </c>
      <c r="AM32" s="41">
        <f t="shared" si="30"/>
        <v>0.31119000000000002</v>
      </c>
      <c r="AN32" s="41">
        <f t="shared" si="30"/>
        <v>0.31119000000000002</v>
      </c>
      <c r="AS32" t="s">
        <v>11</v>
      </c>
    </row>
    <row r="33" spans="1:45" ht="14.25" customHeight="1" x14ac:dyDescent="0.15">
      <c r="A33" s="50"/>
      <c r="B33" s="50"/>
      <c r="C33" s="6" t="s">
        <v>62</v>
      </c>
      <c r="D33" s="8">
        <v>72.268000000000001</v>
      </c>
      <c r="E33" s="12">
        <f>ROUND(D33/10000,3)</f>
        <v>7.0000000000000001E-3</v>
      </c>
      <c r="F33" s="4">
        <v>0.56999999999999995</v>
      </c>
      <c r="G33" s="26" t="s">
        <v>17</v>
      </c>
      <c r="H33" s="30" t="s">
        <v>11</v>
      </c>
      <c r="I33" s="62"/>
      <c r="J33" s="59"/>
      <c r="K33" s="53"/>
      <c r="L33" s="62"/>
      <c r="M33" s="64"/>
      <c r="N33" s="58"/>
      <c r="O33" s="62"/>
      <c r="P33" s="64"/>
      <c r="Q33" s="53"/>
      <c r="R33" s="56"/>
      <c r="T33" s="42" t="s">
        <v>42</v>
      </c>
      <c r="U33" s="43">
        <f>IF($H33=$AS$2,ROUND($H38+2*(U32^2+$H40^2*U32^2)^0.5,5),ROUND($H41/2*2*ACOS(1-U32/($H41/2)),5))</f>
        <v>1.3</v>
      </c>
      <c r="V33" s="43">
        <f t="shared" ref="V33:AN33" si="31">IF($H33=$AS$2,ROUND($H38+2*(V32^2+$H40^2*V32^2)^0.5,5),ROUND($H41/2*2*ACOS(1-V32/($H41/2)),5))</f>
        <v>1.13974</v>
      </c>
      <c r="W33" s="43">
        <f t="shared" si="31"/>
        <v>1.1225799999999999</v>
      </c>
      <c r="X33" s="43">
        <f t="shared" si="31"/>
        <v>1.1223799999999999</v>
      </c>
      <c r="Y33" s="43">
        <f t="shared" si="31"/>
        <v>1.1223799999999999</v>
      </c>
      <c r="Z33" s="43">
        <f t="shared" si="31"/>
        <v>1.1223799999999999</v>
      </c>
      <c r="AA33" s="43">
        <f t="shared" si="31"/>
        <v>1.1223799999999999</v>
      </c>
      <c r="AB33" s="43">
        <f t="shared" si="31"/>
        <v>1.1223799999999999</v>
      </c>
      <c r="AC33" s="43">
        <f t="shared" si="31"/>
        <v>1.1223799999999999</v>
      </c>
      <c r="AD33" s="43">
        <f t="shared" si="31"/>
        <v>1.1223799999999999</v>
      </c>
      <c r="AE33" s="43">
        <f t="shared" si="31"/>
        <v>1.1223799999999999</v>
      </c>
      <c r="AF33" s="43">
        <f t="shared" si="31"/>
        <v>1.1223799999999999</v>
      </c>
      <c r="AG33" s="43">
        <f t="shared" si="31"/>
        <v>1.1223799999999999</v>
      </c>
      <c r="AH33" s="43">
        <f t="shared" si="31"/>
        <v>1.1223799999999999</v>
      </c>
      <c r="AI33" s="43">
        <f t="shared" si="31"/>
        <v>1.1223799999999999</v>
      </c>
      <c r="AJ33" s="43">
        <f t="shared" si="31"/>
        <v>1.1223799999999999</v>
      </c>
      <c r="AK33" s="43">
        <f t="shared" si="31"/>
        <v>1.1223799999999999</v>
      </c>
      <c r="AL33" s="43">
        <f t="shared" si="31"/>
        <v>1.1223799999999999</v>
      </c>
      <c r="AM33" s="43">
        <f t="shared" si="31"/>
        <v>1.1223799999999999</v>
      </c>
      <c r="AN33" s="43">
        <f t="shared" si="31"/>
        <v>1.1223799999999999</v>
      </c>
      <c r="AS33" t="s">
        <v>12</v>
      </c>
    </row>
    <row r="34" spans="1:45" ht="14.25" customHeight="1" x14ac:dyDescent="0.15">
      <c r="A34" s="50"/>
      <c r="B34" s="50"/>
      <c r="C34" s="6"/>
      <c r="D34" s="8"/>
      <c r="E34" s="12">
        <f>ROUND(D34/10000,3)</f>
        <v>0</v>
      </c>
      <c r="F34" s="4"/>
      <c r="G34" s="26" t="s">
        <v>18</v>
      </c>
      <c r="H34" s="31">
        <v>12.45</v>
      </c>
      <c r="I34" s="62" t="s">
        <v>24</v>
      </c>
      <c r="J34" s="59">
        <f>IF($H33=$AS$2,ROUND($H38+2*(J32^2+$H40^2*J32^2)^0.5,4),ROUND($H41/2*(2*ACOS(1-J32/($H41/2))),4))</f>
        <v>1.3</v>
      </c>
      <c r="K34" s="53"/>
      <c r="L34" s="62" t="s">
        <v>34</v>
      </c>
      <c r="M34" s="65">
        <f>IF($H33=$AS$2,ROUND($H38+2*(M32^2+$H40^2*M32^2)^0.5,5),ROUND($H41/2*(2*ACOS(1-M32/($H41/2))),5))</f>
        <v>1.1225799999999999</v>
      </c>
      <c r="N34" s="58"/>
      <c r="O34" s="68" t="s">
        <v>27</v>
      </c>
      <c r="P34" s="70">
        <f>P28</f>
        <v>13.2273</v>
      </c>
      <c r="Q34" s="53"/>
      <c r="R34" s="56"/>
      <c r="T34" s="42" t="s">
        <v>43</v>
      </c>
      <c r="U34" s="43">
        <f>IF($H33=$AS$2,ROUND(U32*($H38+$H40*U32),5),ROUND($H41^2/8*(2*ACOS(1-U32/($H41/2))-SIN(2*ACOS(1-U32/($H41/2)))),5))</f>
        <v>0.2</v>
      </c>
      <c r="V34" s="43">
        <f t="shared" ref="V34:AN34" si="32">IF($H33=$AS$2,ROUND(V32*($H38+$H40*V32),5),ROUND($H41^2/8*(2*ACOS(1-V32/($H41/2))-SIN(2*ACOS(1-V32/($H41/2)))),5))</f>
        <v>0.15994</v>
      </c>
      <c r="W34" s="43">
        <f t="shared" si="32"/>
        <v>0.15565000000000001</v>
      </c>
      <c r="X34" s="43">
        <f t="shared" si="32"/>
        <v>0.15559999999999999</v>
      </c>
      <c r="Y34" s="43">
        <f t="shared" si="32"/>
        <v>0.15559999999999999</v>
      </c>
      <c r="Z34" s="43">
        <f t="shared" si="32"/>
        <v>0.15559999999999999</v>
      </c>
      <c r="AA34" s="43">
        <f t="shared" si="32"/>
        <v>0.15559999999999999</v>
      </c>
      <c r="AB34" s="43">
        <f t="shared" si="32"/>
        <v>0.15559999999999999</v>
      </c>
      <c r="AC34" s="43">
        <f t="shared" si="32"/>
        <v>0.15559999999999999</v>
      </c>
      <c r="AD34" s="43">
        <f t="shared" si="32"/>
        <v>0.15559999999999999</v>
      </c>
      <c r="AE34" s="43">
        <f t="shared" si="32"/>
        <v>0.15559999999999999</v>
      </c>
      <c r="AF34" s="43">
        <f t="shared" si="32"/>
        <v>0.15559999999999999</v>
      </c>
      <c r="AG34" s="43">
        <f t="shared" si="32"/>
        <v>0.15559999999999999</v>
      </c>
      <c r="AH34" s="43">
        <f t="shared" si="32"/>
        <v>0.15559999999999999</v>
      </c>
      <c r="AI34" s="43">
        <f t="shared" si="32"/>
        <v>0.15559999999999999</v>
      </c>
      <c r="AJ34" s="43">
        <f t="shared" si="32"/>
        <v>0.15559999999999999</v>
      </c>
      <c r="AK34" s="43">
        <f t="shared" si="32"/>
        <v>0.15559999999999999</v>
      </c>
      <c r="AL34" s="43">
        <f t="shared" si="32"/>
        <v>0.15559999999999999</v>
      </c>
      <c r="AM34" s="43">
        <f t="shared" si="32"/>
        <v>0.15559999999999999</v>
      </c>
      <c r="AN34" s="43">
        <f t="shared" si="32"/>
        <v>0.15559999999999999</v>
      </c>
    </row>
    <row r="35" spans="1:45" ht="14.25" customHeight="1" x14ac:dyDescent="0.15">
      <c r="A35" s="50"/>
      <c r="B35" s="50"/>
      <c r="C35" s="6"/>
      <c r="D35" s="8"/>
      <c r="E35" s="12">
        <f>ROUND(D35/10000,3)</f>
        <v>0</v>
      </c>
      <c r="F35" s="4"/>
      <c r="G35" s="26" t="s">
        <v>19</v>
      </c>
      <c r="H35" s="48">
        <v>2.0000000000000001E-4</v>
      </c>
      <c r="I35" s="62"/>
      <c r="J35" s="59"/>
      <c r="K35" s="53"/>
      <c r="L35" s="62"/>
      <c r="M35" s="66"/>
      <c r="N35" s="58"/>
      <c r="O35" s="69"/>
      <c r="P35" s="70"/>
      <c r="Q35" s="53"/>
      <c r="R35" s="56"/>
      <c r="T35" s="42" t="s">
        <v>44</v>
      </c>
      <c r="U35" s="43">
        <f>ROUND(U34/U33,5)</f>
        <v>0.15384999999999999</v>
      </c>
      <c r="V35" s="43">
        <f t="shared" ref="V35:AN35" si="33">ROUND(V34/V33,5)</f>
        <v>0.14033000000000001</v>
      </c>
      <c r="W35" s="43">
        <f t="shared" si="33"/>
        <v>0.13865</v>
      </c>
      <c r="X35" s="43">
        <f t="shared" si="33"/>
        <v>0.13863</v>
      </c>
      <c r="Y35" s="43">
        <f t="shared" si="33"/>
        <v>0.13863</v>
      </c>
      <c r="Z35" s="43">
        <f t="shared" si="33"/>
        <v>0.13863</v>
      </c>
      <c r="AA35" s="43">
        <f t="shared" si="33"/>
        <v>0.13863</v>
      </c>
      <c r="AB35" s="43">
        <f t="shared" si="33"/>
        <v>0.13863</v>
      </c>
      <c r="AC35" s="43">
        <f t="shared" si="33"/>
        <v>0.13863</v>
      </c>
      <c r="AD35" s="43">
        <f t="shared" si="33"/>
        <v>0.13863</v>
      </c>
      <c r="AE35" s="43">
        <f t="shared" si="33"/>
        <v>0.13863</v>
      </c>
      <c r="AF35" s="43">
        <f t="shared" si="33"/>
        <v>0.13863</v>
      </c>
      <c r="AG35" s="43">
        <f t="shared" si="33"/>
        <v>0.13863</v>
      </c>
      <c r="AH35" s="43">
        <f t="shared" si="33"/>
        <v>0.13863</v>
      </c>
      <c r="AI35" s="43">
        <f t="shared" si="33"/>
        <v>0.13863</v>
      </c>
      <c r="AJ35" s="43">
        <f t="shared" si="33"/>
        <v>0.13863</v>
      </c>
      <c r="AK35" s="43">
        <f t="shared" si="33"/>
        <v>0.13863</v>
      </c>
      <c r="AL35" s="43">
        <f t="shared" si="33"/>
        <v>0.13863</v>
      </c>
      <c r="AM35" s="43">
        <f t="shared" si="33"/>
        <v>0.13863</v>
      </c>
      <c r="AN35" s="43">
        <f t="shared" si="33"/>
        <v>0.13863</v>
      </c>
    </row>
    <row r="36" spans="1:45" ht="14.25" customHeight="1" x14ac:dyDescent="0.15">
      <c r="A36" s="50"/>
      <c r="B36" s="50"/>
      <c r="C36" s="15" t="s">
        <v>6</v>
      </c>
      <c r="D36" s="16">
        <f>SUM(D32:D35)</f>
        <v>101.497</v>
      </c>
      <c r="E36" s="13">
        <f>SUM(E32:E35)</f>
        <v>0.01</v>
      </c>
      <c r="F36" s="17">
        <f>IF(E36=0,0,ROUND(F32*E32/E36+F33*E33/E36+F34*E34/E36+F35*E35/E36,2))</f>
        <v>0.65</v>
      </c>
      <c r="G36" s="39" t="s">
        <v>20</v>
      </c>
      <c r="H36" s="32">
        <v>1.4E-2</v>
      </c>
      <c r="I36" s="62" t="s">
        <v>32</v>
      </c>
      <c r="J36" s="59">
        <f>IF($H33=$AS$2,ROUND(J32*($H38+$H40*J32),4),ROUND($H41^2/8*((2*ACOS(1-J32/($H41/2)))-SIN((2*ACOS(1-J32/($H41/2))))),4))</f>
        <v>0.2</v>
      </c>
      <c r="K36" s="53"/>
      <c r="L36" s="62" t="s">
        <v>33</v>
      </c>
      <c r="M36" s="64">
        <f>IF($H33=$AS$2,ROUND(M32*($H38+$H40*M32),5),ROUND($H41^2/8*(2*ACOS(1-M32/($H41/2))-SIN(2*ACOS(1-M32/($H41/2)))),5))</f>
        <v>0.15565000000000001</v>
      </c>
      <c r="N36" s="58"/>
      <c r="O36" s="62" t="s">
        <v>28</v>
      </c>
      <c r="P36" s="59">
        <f>ROUND($H34/M40/60,4)</f>
        <v>0.76680000000000004</v>
      </c>
      <c r="Q36" s="53"/>
      <c r="R36" s="56"/>
      <c r="T36" s="42" t="s">
        <v>45</v>
      </c>
      <c r="U36" s="43">
        <f>ROUND((U35^(2/3)*$H35^0.5)/$H36,5)</f>
        <v>0.29004000000000002</v>
      </c>
      <c r="V36" s="43">
        <f>ROUND((V35^(2/3)*$H35^0.5)/$H36,5)</f>
        <v>0.27278999999999998</v>
      </c>
      <c r="W36" s="43">
        <f t="shared" ref="W36:AN36" si="34">ROUND((W35^(2/3)*$H35^0.5)/$H36,5)</f>
        <v>0.27060000000000001</v>
      </c>
      <c r="X36" s="43">
        <f t="shared" si="34"/>
        <v>0.27057999999999999</v>
      </c>
      <c r="Y36" s="43">
        <f t="shared" si="34"/>
        <v>0.27057999999999999</v>
      </c>
      <c r="Z36" s="43">
        <f t="shared" si="34"/>
        <v>0.27057999999999999</v>
      </c>
      <c r="AA36" s="43">
        <f t="shared" si="34"/>
        <v>0.27057999999999999</v>
      </c>
      <c r="AB36" s="43">
        <f t="shared" si="34"/>
        <v>0.27057999999999999</v>
      </c>
      <c r="AC36" s="43">
        <f t="shared" si="34"/>
        <v>0.27057999999999999</v>
      </c>
      <c r="AD36" s="43">
        <f t="shared" si="34"/>
        <v>0.27057999999999999</v>
      </c>
      <c r="AE36" s="43">
        <f t="shared" si="34"/>
        <v>0.27057999999999999</v>
      </c>
      <c r="AF36" s="43">
        <f t="shared" si="34"/>
        <v>0.27057999999999999</v>
      </c>
      <c r="AG36" s="43">
        <f t="shared" si="34"/>
        <v>0.27057999999999999</v>
      </c>
      <c r="AH36" s="43">
        <f t="shared" si="34"/>
        <v>0.27057999999999999</v>
      </c>
      <c r="AI36" s="43">
        <f t="shared" si="34"/>
        <v>0.27057999999999999</v>
      </c>
      <c r="AJ36" s="43">
        <f t="shared" si="34"/>
        <v>0.27057999999999999</v>
      </c>
      <c r="AK36" s="43">
        <f t="shared" si="34"/>
        <v>0.27057999999999999</v>
      </c>
      <c r="AL36" s="43">
        <f t="shared" si="34"/>
        <v>0.27057999999999999</v>
      </c>
      <c r="AM36" s="43">
        <f t="shared" si="34"/>
        <v>0.27057999999999999</v>
      </c>
      <c r="AN36" s="43">
        <f t="shared" si="34"/>
        <v>0.27057999999999999</v>
      </c>
    </row>
    <row r="37" spans="1:45" ht="14.25" customHeight="1" x14ac:dyDescent="0.15">
      <c r="A37" s="50"/>
      <c r="B37" s="50"/>
      <c r="C37" s="5" t="s">
        <v>83</v>
      </c>
      <c r="D37" s="7">
        <f>D31</f>
        <v>905.86900000000003</v>
      </c>
      <c r="E37" s="11">
        <f>ROUND(D37/10000,3)</f>
        <v>9.0999999999999998E-2</v>
      </c>
      <c r="F37" s="3">
        <f>F31</f>
        <v>0.54</v>
      </c>
      <c r="G37" s="26" t="s">
        <v>93</v>
      </c>
      <c r="H37" s="31">
        <v>0.5</v>
      </c>
      <c r="I37" s="62"/>
      <c r="J37" s="59"/>
      <c r="K37" s="53"/>
      <c r="L37" s="62"/>
      <c r="M37" s="64"/>
      <c r="N37" s="58"/>
      <c r="O37" s="62"/>
      <c r="P37" s="59"/>
      <c r="Q37" s="53"/>
      <c r="R37" s="56"/>
      <c r="T37" s="44" t="s">
        <v>46</v>
      </c>
      <c r="U37" s="45">
        <f>ROUND(U34*U36,4)</f>
        <v>5.8000000000000003E-2</v>
      </c>
      <c r="V37" s="45">
        <f t="shared" ref="V37:AN37" si="35">ROUND(V34*V36,4)</f>
        <v>4.36E-2</v>
      </c>
      <c r="W37" s="45">
        <f t="shared" si="35"/>
        <v>4.2099999999999999E-2</v>
      </c>
      <c r="X37" s="45">
        <f t="shared" si="35"/>
        <v>4.2099999999999999E-2</v>
      </c>
      <c r="Y37" s="45">
        <f t="shared" si="35"/>
        <v>4.2099999999999999E-2</v>
      </c>
      <c r="Z37" s="45">
        <f t="shared" si="35"/>
        <v>4.2099999999999999E-2</v>
      </c>
      <c r="AA37" s="45">
        <f t="shared" si="35"/>
        <v>4.2099999999999999E-2</v>
      </c>
      <c r="AB37" s="45">
        <f t="shared" si="35"/>
        <v>4.2099999999999999E-2</v>
      </c>
      <c r="AC37" s="45">
        <f t="shared" si="35"/>
        <v>4.2099999999999999E-2</v>
      </c>
      <c r="AD37" s="45">
        <f t="shared" si="35"/>
        <v>4.2099999999999999E-2</v>
      </c>
      <c r="AE37" s="45">
        <f t="shared" si="35"/>
        <v>4.2099999999999999E-2</v>
      </c>
      <c r="AF37" s="45">
        <f t="shared" si="35"/>
        <v>4.2099999999999999E-2</v>
      </c>
      <c r="AG37" s="45">
        <f t="shared" si="35"/>
        <v>4.2099999999999999E-2</v>
      </c>
      <c r="AH37" s="45">
        <f t="shared" si="35"/>
        <v>4.2099999999999999E-2</v>
      </c>
      <c r="AI37" s="45">
        <f t="shared" si="35"/>
        <v>4.2099999999999999E-2</v>
      </c>
      <c r="AJ37" s="45">
        <f t="shared" si="35"/>
        <v>4.2099999999999999E-2</v>
      </c>
      <c r="AK37" s="45">
        <f t="shared" si="35"/>
        <v>4.2099999999999999E-2</v>
      </c>
      <c r="AL37" s="45">
        <f t="shared" si="35"/>
        <v>4.2099999999999999E-2</v>
      </c>
      <c r="AM37" s="45">
        <f t="shared" si="35"/>
        <v>4.2099999999999999E-2</v>
      </c>
      <c r="AN37" s="45">
        <f t="shared" si="35"/>
        <v>4.2099999999999999E-2</v>
      </c>
    </row>
    <row r="38" spans="1:45" ht="14.25" customHeight="1" x14ac:dyDescent="0.15">
      <c r="A38" s="50"/>
      <c r="B38" s="50"/>
      <c r="C38" s="6" t="s">
        <v>84</v>
      </c>
      <c r="D38" s="8">
        <f>D81</f>
        <v>1900.4390000000001</v>
      </c>
      <c r="E38" s="12">
        <f>ROUND(D38/10000,3)</f>
        <v>0.19</v>
      </c>
      <c r="F38" s="4">
        <f>F81</f>
        <v>0.6</v>
      </c>
      <c r="G38" s="26" t="s">
        <v>94</v>
      </c>
      <c r="H38" s="31">
        <v>0.5</v>
      </c>
      <c r="I38" s="62" t="s">
        <v>25</v>
      </c>
      <c r="J38" s="59">
        <f>ROUND(J36/J34,4)</f>
        <v>0.15379999999999999</v>
      </c>
      <c r="K38" s="53"/>
      <c r="L38" s="62" t="s">
        <v>35</v>
      </c>
      <c r="M38" s="64">
        <f>ROUND(M36/M34,5)</f>
        <v>0.13865</v>
      </c>
      <c r="N38" s="58"/>
      <c r="O38" s="62" t="s">
        <v>29</v>
      </c>
      <c r="P38" s="59">
        <f>SUM(P34:P37)</f>
        <v>13.9941</v>
      </c>
      <c r="Q38" s="53"/>
      <c r="R38" s="56"/>
      <c r="T38" s="42" t="s">
        <v>47</v>
      </c>
      <c r="U38" s="43">
        <f>ROUND($H34/U36/60,4)</f>
        <v>0.71540000000000004</v>
      </c>
      <c r="V38" s="43">
        <f t="shared" ref="V38:AM38" si="36">ROUND($H34/V36/60,4)</f>
        <v>0.76070000000000004</v>
      </c>
      <c r="W38" s="43">
        <f t="shared" si="36"/>
        <v>0.76680000000000004</v>
      </c>
      <c r="X38" s="43">
        <f t="shared" si="36"/>
        <v>0.76690000000000003</v>
      </c>
      <c r="Y38" s="43">
        <f t="shared" si="36"/>
        <v>0.76690000000000003</v>
      </c>
      <c r="Z38" s="43">
        <f t="shared" si="36"/>
        <v>0.76690000000000003</v>
      </c>
      <c r="AA38" s="43">
        <f t="shared" si="36"/>
        <v>0.76690000000000003</v>
      </c>
      <c r="AB38" s="43">
        <f t="shared" si="36"/>
        <v>0.76690000000000003</v>
      </c>
      <c r="AC38" s="43">
        <f t="shared" si="36"/>
        <v>0.76690000000000003</v>
      </c>
      <c r="AD38" s="43">
        <f t="shared" si="36"/>
        <v>0.76690000000000003</v>
      </c>
      <c r="AE38" s="43">
        <f t="shared" si="36"/>
        <v>0.76690000000000003</v>
      </c>
      <c r="AF38" s="43">
        <f t="shared" si="36"/>
        <v>0.76690000000000003</v>
      </c>
      <c r="AG38" s="43">
        <f t="shared" si="36"/>
        <v>0.76690000000000003</v>
      </c>
      <c r="AH38" s="43">
        <f t="shared" si="36"/>
        <v>0.76690000000000003</v>
      </c>
      <c r="AI38" s="43">
        <f t="shared" si="36"/>
        <v>0.76690000000000003</v>
      </c>
      <c r="AJ38" s="43">
        <f t="shared" si="36"/>
        <v>0.76690000000000003</v>
      </c>
      <c r="AK38" s="43">
        <f t="shared" si="36"/>
        <v>0.76690000000000003</v>
      </c>
      <c r="AL38" s="43">
        <f t="shared" si="36"/>
        <v>0.76690000000000003</v>
      </c>
      <c r="AM38" s="43">
        <f t="shared" si="36"/>
        <v>0.76690000000000003</v>
      </c>
      <c r="AN38" s="43">
        <f>ROUND($H34/AN36/60,4)</f>
        <v>0.76690000000000003</v>
      </c>
    </row>
    <row r="39" spans="1:45" ht="14.25" customHeight="1" x14ac:dyDescent="0.15">
      <c r="A39" s="50"/>
      <c r="B39" s="50"/>
      <c r="C39" s="6"/>
      <c r="D39" s="8"/>
      <c r="E39" s="12">
        <f>ROUND(D39/10000,3)</f>
        <v>0</v>
      </c>
      <c r="F39" s="4"/>
      <c r="G39" s="26" t="s">
        <v>21</v>
      </c>
      <c r="H39" s="31">
        <v>0.5</v>
      </c>
      <c r="I39" s="62"/>
      <c r="J39" s="59"/>
      <c r="K39" s="53"/>
      <c r="L39" s="62"/>
      <c r="M39" s="64"/>
      <c r="N39" s="58"/>
      <c r="O39" s="62"/>
      <c r="P39" s="59"/>
      <c r="Q39" s="53"/>
      <c r="R39" s="56"/>
      <c r="T39" s="44" t="s">
        <v>48</v>
      </c>
      <c r="U39" s="45">
        <f>ROUND($F41*3500/($P34+U38+25)*$E41/360,4)</f>
        <v>4.2099999999999999E-2</v>
      </c>
      <c r="V39" s="45">
        <f t="shared" ref="V39:AN39" si="37">ROUND($F41*3500/($P34+V38+25)*$E41/360,4)</f>
        <v>4.2099999999999999E-2</v>
      </c>
      <c r="W39" s="45">
        <f t="shared" si="37"/>
        <v>4.2099999999999999E-2</v>
      </c>
      <c r="X39" s="45">
        <f t="shared" si="37"/>
        <v>4.2099999999999999E-2</v>
      </c>
      <c r="Y39" s="45">
        <f t="shared" si="37"/>
        <v>4.2099999999999999E-2</v>
      </c>
      <c r="Z39" s="45">
        <f t="shared" si="37"/>
        <v>4.2099999999999999E-2</v>
      </c>
      <c r="AA39" s="45">
        <f t="shared" si="37"/>
        <v>4.2099999999999999E-2</v>
      </c>
      <c r="AB39" s="45">
        <f t="shared" si="37"/>
        <v>4.2099999999999999E-2</v>
      </c>
      <c r="AC39" s="45">
        <f t="shared" si="37"/>
        <v>4.2099999999999999E-2</v>
      </c>
      <c r="AD39" s="45">
        <f t="shared" si="37"/>
        <v>4.2099999999999999E-2</v>
      </c>
      <c r="AE39" s="45">
        <f t="shared" si="37"/>
        <v>4.2099999999999999E-2</v>
      </c>
      <c r="AF39" s="45">
        <f t="shared" si="37"/>
        <v>4.2099999999999999E-2</v>
      </c>
      <c r="AG39" s="45">
        <f t="shared" si="37"/>
        <v>4.2099999999999999E-2</v>
      </c>
      <c r="AH39" s="45">
        <f t="shared" si="37"/>
        <v>4.2099999999999999E-2</v>
      </c>
      <c r="AI39" s="45">
        <f t="shared" si="37"/>
        <v>4.2099999999999999E-2</v>
      </c>
      <c r="AJ39" s="45">
        <f t="shared" si="37"/>
        <v>4.2099999999999999E-2</v>
      </c>
      <c r="AK39" s="45">
        <f t="shared" si="37"/>
        <v>4.2099999999999999E-2</v>
      </c>
      <c r="AL39" s="45">
        <f t="shared" si="37"/>
        <v>4.2099999999999999E-2</v>
      </c>
      <c r="AM39" s="45">
        <f t="shared" si="37"/>
        <v>4.2099999999999999E-2</v>
      </c>
      <c r="AN39" s="45">
        <f t="shared" si="37"/>
        <v>4.2099999999999999E-2</v>
      </c>
    </row>
    <row r="40" spans="1:45" ht="14.25" customHeight="1" x14ac:dyDescent="0.15">
      <c r="A40" s="50"/>
      <c r="B40" s="50"/>
      <c r="C40" s="15" t="s">
        <v>7</v>
      </c>
      <c r="D40" s="16">
        <f>SUM(D37:D39)</f>
        <v>2806.308</v>
      </c>
      <c r="E40" s="13">
        <f>SUM(E37:E39)</f>
        <v>0.28100000000000003</v>
      </c>
      <c r="F40" s="17">
        <f>IF(E40=0,0,ROUND(F37*E37/E40+F38*E38/E40+F39*E39/E40,2))</f>
        <v>0.57999999999999996</v>
      </c>
      <c r="G40" s="34" t="s">
        <v>40</v>
      </c>
      <c r="H40" s="35">
        <f>IF(H33=AS$2,ROUND((H37-H38)/(2*H39),4),"")</f>
        <v>0</v>
      </c>
      <c r="I40" s="62" t="s">
        <v>26</v>
      </c>
      <c r="J40" s="59">
        <f>ROUND((J38^(2/3)*$H35^0.5)/$H36,4)</f>
        <v>0.28999999999999998</v>
      </c>
      <c r="K40" s="53"/>
      <c r="L40" s="62" t="s">
        <v>36</v>
      </c>
      <c r="M40" s="64">
        <f>ROUND((M38^(2/3)*$H35^0.5)/$H36,5)</f>
        <v>0.27060000000000001</v>
      </c>
      <c r="N40" s="58"/>
      <c r="O40" s="62" t="s">
        <v>30</v>
      </c>
      <c r="P40" s="59">
        <f>ROUND(3500/(P38+25),4)</f>
        <v>89.757199999999997</v>
      </c>
      <c r="Q40" s="53"/>
      <c r="R40" s="56"/>
      <c r="T40" s="42" t="s">
        <v>49</v>
      </c>
      <c r="U40" s="43">
        <f>IF($H33=$AS$2,$H35^0.5/$H36*(U32*($H38+$H40*U32))^(5/3)-U39*($H38+2*(U32^2+$H40^2*U32^2)^0.5)^(2/3),$H35^0.5/$H36*($H41^2/8*(2*ACOS(1-U32/($H41/2))-SIN(2*ACOS(1-U32/($H41/2)))))^(5/3)-U39*($H41/2*2*ACOS(1-U32/($H41/2)))^(2/3))</f>
        <v>1.894653444557183E-2</v>
      </c>
      <c r="V40" s="43">
        <f t="shared" ref="V40:AN40" si="38">IF($H33=$AS$2,$H35^0.5/$H36*(V32*($H38+$H40*V32))^(5/3)-V39*($H38+2*(V32^2+$H40^2*V32^2)^0.5)^(2/3),$H35^0.5/$H36*($H41^2/8*(2*ACOS(1-V32/($H41/2))-SIN(2*ACOS(1-V32/($H41/2)))))^(5/3)-V39*($H41/2*2*ACOS(1-V32/($H41/2)))^(2/3))</f>
        <v>1.6661629112425386E-3</v>
      </c>
      <c r="W40" s="43">
        <f t="shared" si="38"/>
        <v>1.9405203594606568E-5</v>
      </c>
      <c r="X40" s="43">
        <f t="shared" si="38"/>
        <v>4.5176511825895105E-7</v>
      </c>
      <c r="Y40" s="43">
        <f t="shared" si="38"/>
        <v>4.5176511825895105E-7</v>
      </c>
      <c r="Z40" s="43">
        <f t="shared" si="38"/>
        <v>4.5176511825895105E-7</v>
      </c>
      <c r="AA40" s="43">
        <f t="shared" si="38"/>
        <v>4.5176511825895105E-7</v>
      </c>
      <c r="AB40" s="43">
        <f t="shared" si="38"/>
        <v>4.5176511825895105E-7</v>
      </c>
      <c r="AC40" s="43">
        <f t="shared" si="38"/>
        <v>4.5176511825895105E-7</v>
      </c>
      <c r="AD40" s="43">
        <f t="shared" si="38"/>
        <v>4.5176511825895105E-7</v>
      </c>
      <c r="AE40" s="43">
        <f t="shared" si="38"/>
        <v>4.5176511825895105E-7</v>
      </c>
      <c r="AF40" s="43">
        <f t="shared" si="38"/>
        <v>4.5176511825895105E-7</v>
      </c>
      <c r="AG40" s="43">
        <f t="shared" si="38"/>
        <v>4.5176511825895105E-7</v>
      </c>
      <c r="AH40" s="43">
        <f t="shared" si="38"/>
        <v>4.5176511825895105E-7</v>
      </c>
      <c r="AI40" s="43">
        <f t="shared" si="38"/>
        <v>4.5176511825895105E-7</v>
      </c>
      <c r="AJ40" s="43">
        <f t="shared" si="38"/>
        <v>4.5176511825895105E-7</v>
      </c>
      <c r="AK40" s="43">
        <f t="shared" si="38"/>
        <v>4.5176511825895105E-7</v>
      </c>
      <c r="AL40" s="43">
        <f t="shared" si="38"/>
        <v>4.5176511825895105E-7</v>
      </c>
      <c r="AM40" s="43">
        <f t="shared" si="38"/>
        <v>4.5176511825895105E-7</v>
      </c>
      <c r="AN40" s="43">
        <f t="shared" si="38"/>
        <v>4.5176511825895105E-7</v>
      </c>
    </row>
    <row r="41" spans="1:45" ht="14.25" customHeight="1" x14ac:dyDescent="0.15">
      <c r="A41" s="51"/>
      <c r="B41" s="51"/>
      <c r="C41" s="15" t="s">
        <v>8</v>
      </c>
      <c r="D41" s="16">
        <f>SUM(D40,D36)</f>
        <v>2907.8049999999998</v>
      </c>
      <c r="E41" s="13">
        <f>SUM(E40,E36)</f>
        <v>0.29100000000000004</v>
      </c>
      <c r="F41" s="17">
        <f>IF(E41=0,0,ROUND(F36*E36/E41+F40*E40/E41,2))</f>
        <v>0.57999999999999996</v>
      </c>
      <c r="G41" s="28" t="s">
        <v>22</v>
      </c>
      <c r="H41" s="33"/>
      <c r="I41" s="67"/>
      <c r="J41" s="60"/>
      <c r="K41" s="54"/>
      <c r="L41" s="67"/>
      <c r="M41" s="74"/>
      <c r="N41" s="58"/>
      <c r="O41" s="67"/>
      <c r="P41" s="60"/>
      <c r="Q41" s="54"/>
      <c r="R41" s="57"/>
      <c r="T41" s="46" t="s">
        <v>50</v>
      </c>
      <c r="U41" s="47">
        <f>IF($H33=$AS$2,5/3*$H35^0.5/$H36*(U32*($H38+$H40*U32))^(2/3)*($H38+2*$H40*U32)-2/3*U39*($H38+2*(U32^2+$H40^2*U32^2)^0.5)^(-1/3)*(U32^2+$H40^2*U32^2)^(-1/2)*2*U32*(1+$H40^2),5/3*$H35^0.5/$H36*($H41^2/8*(2*ACOS(1-U32/($H41/2))-SIN(2*ACOS(1-U32/($H41/2)))))^(2/3)*($H41^2/8*(1-COS(2*ACOS(1-U32/($H41/2)))))-2/3*U39*($H41/2*2*ACOS(1-U32/($H41/2)))^(-1/3)*$H41/2)</f>
        <v>0.23645667924999297</v>
      </c>
      <c r="V41" s="47">
        <f t="shared" ref="V41:AN41" si="39">IF($H33=$AS$2,5/3*$H35^0.5/$H36*(V32*($H38+$H40*V32))^(2/3)*($H38+2*$H40*V32)-2/3*V39*($H38+2*(V32^2+$H40^2*V32^2)^0.5)^(-1/3)*(V32^2+$H40^2*V32^2)^(-1/2)*2*V32*(1+$H40^2),5/3*$H35^0.5/$H36*($H41^2/8*(2*ACOS(1-V32/($H41/2))-SIN(2*ACOS(1-V32/($H41/2)))))^(2/3)*($H41^2/8*(1-COS(2*ACOS(1-V32/($H41/2)))))-2/3*V39*($H41/2*2*ACOS(1-V32/($H41/2)))^(-1/3)*$H41/2)</f>
        <v>0.19428988545974052</v>
      </c>
      <c r="W41" s="47">
        <f t="shared" si="39"/>
        <v>0.18956207170675976</v>
      </c>
      <c r="X41" s="47">
        <f t="shared" si="39"/>
        <v>0.18950669676209231</v>
      </c>
      <c r="Y41" s="47">
        <f t="shared" si="39"/>
        <v>0.18950669676209231</v>
      </c>
      <c r="Z41" s="47">
        <f t="shared" si="39"/>
        <v>0.18950669676209231</v>
      </c>
      <c r="AA41" s="47">
        <f t="shared" si="39"/>
        <v>0.18950669676209231</v>
      </c>
      <c r="AB41" s="47">
        <f t="shared" si="39"/>
        <v>0.18950669676209231</v>
      </c>
      <c r="AC41" s="47">
        <f t="shared" si="39"/>
        <v>0.18950669676209231</v>
      </c>
      <c r="AD41" s="47">
        <f t="shared" si="39"/>
        <v>0.18950669676209231</v>
      </c>
      <c r="AE41" s="47">
        <f t="shared" si="39"/>
        <v>0.18950669676209231</v>
      </c>
      <c r="AF41" s="47">
        <f t="shared" si="39"/>
        <v>0.18950669676209231</v>
      </c>
      <c r="AG41" s="47">
        <f t="shared" si="39"/>
        <v>0.18950669676209231</v>
      </c>
      <c r="AH41" s="47">
        <f t="shared" si="39"/>
        <v>0.18950669676209231</v>
      </c>
      <c r="AI41" s="47">
        <f t="shared" si="39"/>
        <v>0.18950669676209231</v>
      </c>
      <c r="AJ41" s="47">
        <f t="shared" si="39"/>
        <v>0.18950669676209231</v>
      </c>
      <c r="AK41" s="47">
        <f t="shared" si="39"/>
        <v>0.18950669676209231</v>
      </c>
      <c r="AL41" s="47">
        <f t="shared" si="39"/>
        <v>0.18950669676209231</v>
      </c>
      <c r="AM41" s="47">
        <f t="shared" si="39"/>
        <v>0.18950669676209231</v>
      </c>
      <c r="AN41" s="47">
        <f t="shared" si="39"/>
        <v>0.18950669676209231</v>
      </c>
    </row>
    <row r="42" spans="1:45" ht="14.25" customHeight="1" x14ac:dyDescent="0.15">
      <c r="A42" s="49">
        <v>5</v>
      </c>
      <c r="B42" s="49">
        <v>3</v>
      </c>
      <c r="C42" s="5" t="s">
        <v>63</v>
      </c>
      <c r="D42" s="7">
        <v>218.45400000000001</v>
      </c>
      <c r="E42" s="11">
        <f>ROUND(D42/10000,3)</f>
        <v>2.1999999999999999E-2</v>
      </c>
      <c r="F42" s="3">
        <v>0.83</v>
      </c>
      <c r="G42" s="25" t="s">
        <v>1</v>
      </c>
      <c r="H42" s="29" t="s">
        <v>79</v>
      </c>
      <c r="I42" s="61" t="s">
        <v>23</v>
      </c>
      <c r="J42" s="73">
        <f>IF($H43=AS$2,ROUND(H49*0.8,4),ROUND(H51*0.8,4))</f>
        <v>0.4</v>
      </c>
      <c r="K42" s="52">
        <f>ROUND(J46*J50,4)</f>
        <v>3.39E-2</v>
      </c>
      <c r="L42" s="61" t="s">
        <v>31</v>
      </c>
      <c r="M42" s="63">
        <f>IF(U47=U49,U42,IF(V47=V49,V42,IF(W47=W49,W42,IF(X47=X49,X42,IF(Y47=Y49,Y42,IF(Z47=Z49,Z42,IF(AA47=AA49,AA42,IF(AB47=AB49,AB42,IF(AC47=AC49,AC42,IF(AD47=AD49,AD42,IF(AE47=AE49,AE42,IF(AF47=AF49,AF42,IF(AG47=AG49,AG42,IF(AH47=AH49,AH42,IF(AI47=AI49,AI42,IF(AJ47=AJ49,AJ42,IF(AK47=AK49,AK42,IF(AL47=AL49,AL42,IF(AM47=AM49,AM42,IF(AN47=AN49,AN42,AN42))))))))))))))))))))</f>
        <v>0.13272999999999999</v>
      </c>
      <c r="N42" s="58">
        <f>ROUND(M46*M50,4)</f>
        <v>8.3999999999999995E-3</v>
      </c>
      <c r="O42" s="61" t="s">
        <v>99</v>
      </c>
      <c r="P42" s="63">
        <f>M50</f>
        <v>0.21096999999999999</v>
      </c>
      <c r="Q42" s="52">
        <f>ROUND($F51*$P50*$E51/360,4)</f>
        <v>8.3999999999999995E-3</v>
      </c>
      <c r="R42" s="55" t="str">
        <f>IF(AND(K42&gt;Q42,N42=Q42),"ＯＫ","ＮＧ")</f>
        <v>ＯＫ</v>
      </c>
      <c r="T42" s="40" t="s">
        <v>41</v>
      </c>
      <c r="U42" s="41">
        <f>J42</f>
        <v>0.4</v>
      </c>
      <c r="V42" s="41">
        <f>IF($H43=$AS$2,ROUND(U42-U50/U51,5),ROUND($H51/2-$H51/2*COS((2*ACOS(1-U42/($H51/2))-U50/U51)/2),5))</f>
        <v>0.20721000000000001</v>
      </c>
      <c r="W42" s="41">
        <f t="shared" ref="W42:AN42" si="40">IF($H43=$AS$2,ROUND(V42-V50/V51,5),ROUND($H51/2-$H51/2*COS((2*ACOS(1-V42/($H51/2))-V50/V51)/2),5))</f>
        <v>0.14554</v>
      </c>
      <c r="X42" s="41">
        <f t="shared" si="40"/>
        <v>0.13428999999999999</v>
      </c>
      <c r="Y42" s="41">
        <f t="shared" si="40"/>
        <v>0.13272999999999999</v>
      </c>
      <c r="Z42" s="41">
        <f t="shared" si="40"/>
        <v>0.13272</v>
      </c>
      <c r="AA42" s="41">
        <f t="shared" si="40"/>
        <v>0.13272</v>
      </c>
      <c r="AB42" s="41">
        <f t="shared" si="40"/>
        <v>0.13272</v>
      </c>
      <c r="AC42" s="41">
        <f t="shared" si="40"/>
        <v>0.13272</v>
      </c>
      <c r="AD42" s="41">
        <f t="shared" si="40"/>
        <v>0.13272</v>
      </c>
      <c r="AE42" s="41">
        <f t="shared" si="40"/>
        <v>0.13272</v>
      </c>
      <c r="AF42" s="41">
        <f t="shared" si="40"/>
        <v>0.13272</v>
      </c>
      <c r="AG42" s="41">
        <f t="shared" si="40"/>
        <v>0.13272</v>
      </c>
      <c r="AH42" s="41">
        <f t="shared" si="40"/>
        <v>0.13272</v>
      </c>
      <c r="AI42" s="41">
        <f t="shared" si="40"/>
        <v>0.13272</v>
      </c>
      <c r="AJ42" s="41">
        <f t="shared" si="40"/>
        <v>0.13272</v>
      </c>
      <c r="AK42" s="41">
        <f t="shared" si="40"/>
        <v>0.13272</v>
      </c>
      <c r="AL42" s="41">
        <f t="shared" si="40"/>
        <v>0.13272</v>
      </c>
      <c r="AM42" s="41">
        <f t="shared" si="40"/>
        <v>0.13272</v>
      </c>
      <c r="AN42" s="41">
        <f t="shared" si="40"/>
        <v>0.13272</v>
      </c>
      <c r="AS42" t="s">
        <v>11</v>
      </c>
    </row>
    <row r="43" spans="1:45" ht="14.25" customHeight="1" x14ac:dyDescent="0.15">
      <c r="A43" s="50"/>
      <c r="B43" s="50"/>
      <c r="C43" s="6" t="s">
        <v>64</v>
      </c>
      <c r="D43" s="8">
        <v>189.035</v>
      </c>
      <c r="E43" s="12">
        <f>ROUND(D43/10000,3)</f>
        <v>1.9E-2</v>
      </c>
      <c r="F43" s="4">
        <v>0.56999999999999995</v>
      </c>
      <c r="G43" s="26" t="s">
        <v>17</v>
      </c>
      <c r="H43" s="30" t="s">
        <v>11</v>
      </c>
      <c r="I43" s="62"/>
      <c r="J43" s="59"/>
      <c r="K43" s="53"/>
      <c r="L43" s="62"/>
      <c r="M43" s="64"/>
      <c r="N43" s="58"/>
      <c r="O43" s="62"/>
      <c r="P43" s="64"/>
      <c r="Q43" s="53"/>
      <c r="R43" s="56"/>
      <c r="T43" s="42" t="s">
        <v>42</v>
      </c>
      <c r="U43" s="43">
        <f>IF($H43=$AS$2,ROUND($H48+2*(U42^2+$H50^2*U42^2)^0.5,5),ROUND($H51/2*2*ACOS(1-U42/($H51/2)),5))</f>
        <v>1.1000000000000001</v>
      </c>
      <c r="V43" s="43">
        <f t="shared" ref="V43:AN43" si="41">IF($H43=$AS$2,ROUND($H48+2*(V42^2+$H50^2*V42^2)^0.5,5),ROUND($H51/2*2*ACOS(1-V42/($H51/2)),5))</f>
        <v>0.71442000000000005</v>
      </c>
      <c r="W43" s="43">
        <f t="shared" si="41"/>
        <v>0.59108000000000005</v>
      </c>
      <c r="X43" s="43">
        <f t="shared" si="41"/>
        <v>0.56857999999999997</v>
      </c>
      <c r="Y43" s="43">
        <f t="shared" si="41"/>
        <v>0.56545999999999996</v>
      </c>
      <c r="Z43" s="43">
        <f t="shared" si="41"/>
        <v>0.56544000000000005</v>
      </c>
      <c r="AA43" s="43">
        <f t="shared" si="41"/>
        <v>0.56544000000000005</v>
      </c>
      <c r="AB43" s="43">
        <f t="shared" si="41"/>
        <v>0.56544000000000005</v>
      </c>
      <c r="AC43" s="43">
        <f t="shared" si="41"/>
        <v>0.56544000000000005</v>
      </c>
      <c r="AD43" s="43">
        <f t="shared" si="41"/>
        <v>0.56544000000000005</v>
      </c>
      <c r="AE43" s="43">
        <f t="shared" si="41"/>
        <v>0.56544000000000005</v>
      </c>
      <c r="AF43" s="43">
        <f t="shared" si="41"/>
        <v>0.56544000000000005</v>
      </c>
      <c r="AG43" s="43">
        <f t="shared" si="41"/>
        <v>0.56544000000000005</v>
      </c>
      <c r="AH43" s="43">
        <f t="shared" si="41"/>
        <v>0.56544000000000005</v>
      </c>
      <c r="AI43" s="43">
        <f t="shared" si="41"/>
        <v>0.56544000000000005</v>
      </c>
      <c r="AJ43" s="43">
        <f t="shared" si="41"/>
        <v>0.56544000000000005</v>
      </c>
      <c r="AK43" s="43">
        <f t="shared" si="41"/>
        <v>0.56544000000000005</v>
      </c>
      <c r="AL43" s="43">
        <f t="shared" si="41"/>
        <v>0.56544000000000005</v>
      </c>
      <c r="AM43" s="43">
        <f t="shared" si="41"/>
        <v>0.56544000000000005</v>
      </c>
      <c r="AN43" s="43">
        <f t="shared" si="41"/>
        <v>0.56544000000000005</v>
      </c>
      <c r="AS43" t="s">
        <v>12</v>
      </c>
    </row>
    <row r="44" spans="1:45" ht="14.25" customHeight="1" x14ac:dyDescent="0.15">
      <c r="A44" s="50"/>
      <c r="B44" s="50"/>
      <c r="C44" s="6" t="s">
        <v>65</v>
      </c>
      <c r="D44" s="8">
        <v>188.55099999999999</v>
      </c>
      <c r="E44" s="12">
        <f>ROUND(D44/10000,3)</f>
        <v>1.9E-2</v>
      </c>
      <c r="F44" s="4">
        <v>0.18</v>
      </c>
      <c r="G44" s="26" t="s">
        <v>18</v>
      </c>
      <c r="H44" s="31">
        <v>68.14</v>
      </c>
      <c r="I44" s="62" t="s">
        <v>24</v>
      </c>
      <c r="J44" s="59">
        <f>IF($H43=$AS$2,ROUND($H48+2*(J42^2+$H50^2*J42^2)^0.5,4),ROUND($H51/2*(2*ACOS(1-J42/($H51/2))),4))</f>
        <v>1.1000000000000001</v>
      </c>
      <c r="K44" s="53"/>
      <c r="L44" s="62" t="s">
        <v>34</v>
      </c>
      <c r="M44" s="65">
        <f>IF($H43=$AS$2,ROUND($H48+2*(M42^2+$H50^2*M42^2)^0.5,5),ROUND($H51/2*(2*ACOS(1-M42/($H51/2))),5))</f>
        <v>0.56545999999999996</v>
      </c>
      <c r="N44" s="58"/>
      <c r="O44" s="68" t="s">
        <v>27</v>
      </c>
      <c r="P44" s="70">
        <v>7</v>
      </c>
      <c r="Q44" s="53"/>
      <c r="R44" s="56"/>
      <c r="T44" s="42" t="s">
        <v>43</v>
      </c>
      <c r="U44" s="43">
        <f>IF($H43=$AS$2,ROUND(U42*($H48+$H50*U42),5),ROUND($H51^2/8*(2*ACOS(1-U42/($H51/2))-SIN(2*ACOS(1-U42/($H51/2)))),5))</f>
        <v>0.12</v>
      </c>
      <c r="V44" s="43">
        <f t="shared" ref="V44:AN44" si="42">IF($H43=$AS$2,ROUND(V42*($H48+$H50*V42),5),ROUND($H51^2/8*(2*ACOS(1-V42/($H51/2))-SIN(2*ACOS(1-V42/($H51/2)))),5))</f>
        <v>6.216E-2</v>
      </c>
      <c r="W44" s="43">
        <f t="shared" si="42"/>
        <v>4.3659999999999997E-2</v>
      </c>
      <c r="X44" s="43">
        <f t="shared" si="42"/>
        <v>4.0289999999999999E-2</v>
      </c>
      <c r="Y44" s="43">
        <f t="shared" si="42"/>
        <v>3.9820000000000001E-2</v>
      </c>
      <c r="Z44" s="43">
        <f t="shared" si="42"/>
        <v>3.9820000000000001E-2</v>
      </c>
      <c r="AA44" s="43">
        <f t="shared" si="42"/>
        <v>3.9820000000000001E-2</v>
      </c>
      <c r="AB44" s="43">
        <f t="shared" si="42"/>
        <v>3.9820000000000001E-2</v>
      </c>
      <c r="AC44" s="43">
        <f t="shared" si="42"/>
        <v>3.9820000000000001E-2</v>
      </c>
      <c r="AD44" s="43">
        <f t="shared" si="42"/>
        <v>3.9820000000000001E-2</v>
      </c>
      <c r="AE44" s="43">
        <f t="shared" si="42"/>
        <v>3.9820000000000001E-2</v>
      </c>
      <c r="AF44" s="43">
        <f t="shared" si="42"/>
        <v>3.9820000000000001E-2</v>
      </c>
      <c r="AG44" s="43">
        <f t="shared" si="42"/>
        <v>3.9820000000000001E-2</v>
      </c>
      <c r="AH44" s="43">
        <f t="shared" si="42"/>
        <v>3.9820000000000001E-2</v>
      </c>
      <c r="AI44" s="43">
        <f t="shared" si="42"/>
        <v>3.9820000000000001E-2</v>
      </c>
      <c r="AJ44" s="43">
        <f t="shared" si="42"/>
        <v>3.9820000000000001E-2</v>
      </c>
      <c r="AK44" s="43">
        <f t="shared" si="42"/>
        <v>3.9820000000000001E-2</v>
      </c>
      <c r="AL44" s="43">
        <f t="shared" si="42"/>
        <v>3.9820000000000001E-2</v>
      </c>
      <c r="AM44" s="43">
        <f t="shared" si="42"/>
        <v>3.9820000000000001E-2</v>
      </c>
      <c r="AN44" s="43">
        <f t="shared" si="42"/>
        <v>3.9820000000000001E-2</v>
      </c>
    </row>
    <row r="45" spans="1:45" ht="14.25" customHeight="1" x14ac:dyDescent="0.15">
      <c r="A45" s="50"/>
      <c r="B45" s="50"/>
      <c r="C45" s="6"/>
      <c r="D45" s="8"/>
      <c r="E45" s="12">
        <f>ROUND(D45/10000,3)</f>
        <v>0</v>
      </c>
      <c r="F45" s="4"/>
      <c r="G45" s="26" t="s">
        <v>19</v>
      </c>
      <c r="H45" s="48">
        <v>2.9999999999999997E-4</v>
      </c>
      <c r="I45" s="62"/>
      <c r="J45" s="59"/>
      <c r="K45" s="53"/>
      <c r="L45" s="62"/>
      <c r="M45" s="66"/>
      <c r="N45" s="58"/>
      <c r="O45" s="69"/>
      <c r="P45" s="70"/>
      <c r="Q45" s="53"/>
      <c r="R45" s="56"/>
      <c r="T45" s="42" t="s">
        <v>44</v>
      </c>
      <c r="U45" s="43">
        <f>ROUND(U44/U43,5)</f>
        <v>0.10909000000000001</v>
      </c>
      <c r="V45" s="43">
        <f t="shared" ref="V45:AN45" si="43">ROUND(V44/V43,5)</f>
        <v>8.7010000000000004E-2</v>
      </c>
      <c r="W45" s="43">
        <f t="shared" si="43"/>
        <v>7.3859999999999995E-2</v>
      </c>
      <c r="X45" s="43">
        <f t="shared" si="43"/>
        <v>7.0860000000000006E-2</v>
      </c>
      <c r="Y45" s="43">
        <f t="shared" si="43"/>
        <v>7.0419999999999996E-2</v>
      </c>
      <c r="Z45" s="43">
        <f t="shared" si="43"/>
        <v>7.0419999999999996E-2</v>
      </c>
      <c r="AA45" s="43">
        <f t="shared" si="43"/>
        <v>7.0419999999999996E-2</v>
      </c>
      <c r="AB45" s="43">
        <f t="shared" si="43"/>
        <v>7.0419999999999996E-2</v>
      </c>
      <c r="AC45" s="43">
        <f t="shared" si="43"/>
        <v>7.0419999999999996E-2</v>
      </c>
      <c r="AD45" s="43">
        <f t="shared" si="43"/>
        <v>7.0419999999999996E-2</v>
      </c>
      <c r="AE45" s="43">
        <f t="shared" si="43"/>
        <v>7.0419999999999996E-2</v>
      </c>
      <c r="AF45" s="43">
        <f t="shared" si="43"/>
        <v>7.0419999999999996E-2</v>
      </c>
      <c r="AG45" s="43">
        <f t="shared" si="43"/>
        <v>7.0419999999999996E-2</v>
      </c>
      <c r="AH45" s="43">
        <f t="shared" si="43"/>
        <v>7.0419999999999996E-2</v>
      </c>
      <c r="AI45" s="43">
        <f t="shared" si="43"/>
        <v>7.0419999999999996E-2</v>
      </c>
      <c r="AJ45" s="43">
        <f t="shared" si="43"/>
        <v>7.0419999999999996E-2</v>
      </c>
      <c r="AK45" s="43">
        <f t="shared" si="43"/>
        <v>7.0419999999999996E-2</v>
      </c>
      <c r="AL45" s="43">
        <f t="shared" si="43"/>
        <v>7.0419999999999996E-2</v>
      </c>
      <c r="AM45" s="43">
        <f t="shared" si="43"/>
        <v>7.0419999999999996E-2</v>
      </c>
      <c r="AN45" s="43">
        <f t="shared" si="43"/>
        <v>7.0419999999999996E-2</v>
      </c>
    </row>
    <row r="46" spans="1:45" ht="14.25" customHeight="1" x14ac:dyDescent="0.15">
      <c r="A46" s="50"/>
      <c r="B46" s="50"/>
      <c r="C46" s="15" t="s">
        <v>6</v>
      </c>
      <c r="D46" s="16">
        <f>SUM(D42:D45)</f>
        <v>596.04</v>
      </c>
      <c r="E46" s="13">
        <f>SUM(E42:E45)</f>
        <v>0.06</v>
      </c>
      <c r="F46" s="17">
        <f>IF(E46=0,0,ROUND(F42*E42/E46+F43*E43/E46+F44*E44/E46+F45*E45/E46,2))</f>
        <v>0.54</v>
      </c>
      <c r="G46" s="39" t="s">
        <v>20</v>
      </c>
      <c r="H46" s="32">
        <v>1.4E-2</v>
      </c>
      <c r="I46" s="62" t="s">
        <v>32</v>
      </c>
      <c r="J46" s="59">
        <f>IF($H43=$AS$2,ROUND(J42*($H48+$H50*J42),4),ROUND($H51^2/8*((2*ACOS(1-J42/($H51/2)))-SIN((2*ACOS(1-J42/($H51/2))))),4))</f>
        <v>0.12</v>
      </c>
      <c r="K46" s="53"/>
      <c r="L46" s="62" t="s">
        <v>33</v>
      </c>
      <c r="M46" s="64">
        <f>IF($H43=$AS$2,ROUND(M42*($H48+$H50*M42),5),ROUND($H51^2/8*(2*ACOS(1-M42/($H51/2))-SIN(2*ACOS(1-M42/($H51/2)))),5))</f>
        <v>3.9820000000000001E-2</v>
      </c>
      <c r="N46" s="58"/>
      <c r="O46" s="62" t="s">
        <v>28</v>
      </c>
      <c r="P46" s="59">
        <f>ROUND($H44/M50/60,4)</f>
        <v>5.3830999999999998</v>
      </c>
      <c r="Q46" s="53"/>
      <c r="R46" s="56"/>
      <c r="T46" s="42" t="s">
        <v>45</v>
      </c>
      <c r="U46" s="43">
        <f>ROUND((U45^(2/3)*$H45^0.5)/$H46,5)</f>
        <v>0.28245999999999999</v>
      </c>
      <c r="V46" s="43">
        <f>ROUND((V45^(2/3)*$H45^0.5)/$H46,5)</f>
        <v>0.24293000000000001</v>
      </c>
      <c r="W46" s="43">
        <f t="shared" ref="W46:AN46" si="44">ROUND((W45^(2/3)*$H45^0.5)/$H46,5)</f>
        <v>0.21779000000000001</v>
      </c>
      <c r="X46" s="43">
        <f t="shared" si="44"/>
        <v>0.21185000000000001</v>
      </c>
      <c r="Y46" s="43">
        <f t="shared" si="44"/>
        <v>0.21096999999999999</v>
      </c>
      <c r="Z46" s="43">
        <f t="shared" si="44"/>
        <v>0.21096999999999999</v>
      </c>
      <c r="AA46" s="43">
        <f t="shared" si="44"/>
        <v>0.21096999999999999</v>
      </c>
      <c r="AB46" s="43">
        <f t="shared" si="44"/>
        <v>0.21096999999999999</v>
      </c>
      <c r="AC46" s="43">
        <f t="shared" si="44"/>
        <v>0.21096999999999999</v>
      </c>
      <c r="AD46" s="43">
        <f t="shared" si="44"/>
        <v>0.21096999999999999</v>
      </c>
      <c r="AE46" s="43">
        <f t="shared" si="44"/>
        <v>0.21096999999999999</v>
      </c>
      <c r="AF46" s="43">
        <f t="shared" si="44"/>
        <v>0.21096999999999999</v>
      </c>
      <c r="AG46" s="43">
        <f t="shared" si="44"/>
        <v>0.21096999999999999</v>
      </c>
      <c r="AH46" s="43">
        <f t="shared" si="44"/>
        <v>0.21096999999999999</v>
      </c>
      <c r="AI46" s="43">
        <f t="shared" si="44"/>
        <v>0.21096999999999999</v>
      </c>
      <c r="AJ46" s="43">
        <f t="shared" si="44"/>
        <v>0.21096999999999999</v>
      </c>
      <c r="AK46" s="43">
        <f t="shared" si="44"/>
        <v>0.21096999999999999</v>
      </c>
      <c r="AL46" s="43">
        <f t="shared" si="44"/>
        <v>0.21096999999999999</v>
      </c>
      <c r="AM46" s="43">
        <f t="shared" si="44"/>
        <v>0.21096999999999999</v>
      </c>
      <c r="AN46" s="43">
        <f t="shared" si="44"/>
        <v>0.21096999999999999</v>
      </c>
    </row>
    <row r="47" spans="1:45" ht="14.25" customHeight="1" x14ac:dyDescent="0.15">
      <c r="A47" s="50"/>
      <c r="B47" s="50"/>
      <c r="C47" s="5"/>
      <c r="D47" s="7"/>
      <c r="E47" s="11">
        <f>ROUND(D47/10000,3)</f>
        <v>0</v>
      </c>
      <c r="F47" s="3"/>
      <c r="G47" s="26" t="s">
        <v>93</v>
      </c>
      <c r="H47" s="31">
        <v>0.3</v>
      </c>
      <c r="I47" s="62"/>
      <c r="J47" s="59"/>
      <c r="K47" s="53"/>
      <c r="L47" s="62"/>
      <c r="M47" s="64"/>
      <c r="N47" s="58"/>
      <c r="O47" s="62"/>
      <c r="P47" s="59"/>
      <c r="Q47" s="53"/>
      <c r="R47" s="56"/>
      <c r="T47" s="44" t="s">
        <v>46</v>
      </c>
      <c r="U47" s="45">
        <f>ROUND(U44*U46,4)</f>
        <v>3.39E-2</v>
      </c>
      <c r="V47" s="45">
        <f t="shared" ref="V47:AN47" si="45">ROUND(V44*V46,4)</f>
        <v>1.5100000000000001E-2</v>
      </c>
      <c r="W47" s="45">
        <f t="shared" si="45"/>
        <v>9.4999999999999998E-3</v>
      </c>
      <c r="X47" s="45">
        <f t="shared" si="45"/>
        <v>8.5000000000000006E-3</v>
      </c>
      <c r="Y47" s="45">
        <f t="shared" si="45"/>
        <v>8.3999999999999995E-3</v>
      </c>
      <c r="Z47" s="45">
        <f t="shared" si="45"/>
        <v>8.3999999999999995E-3</v>
      </c>
      <c r="AA47" s="45">
        <f t="shared" si="45"/>
        <v>8.3999999999999995E-3</v>
      </c>
      <c r="AB47" s="45">
        <f t="shared" si="45"/>
        <v>8.3999999999999995E-3</v>
      </c>
      <c r="AC47" s="45">
        <f t="shared" si="45"/>
        <v>8.3999999999999995E-3</v>
      </c>
      <c r="AD47" s="45">
        <f t="shared" si="45"/>
        <v>8.3999999999999995E-3</v>
      </c>
      <c r="AE47" s="45">
        <f t="shared" si="45"/>
        <v>8.3999999999999995E-3</v>
      </c>
      <c r="AF47" s="45">
        <f t="shared" si="45"/>
        <v>8.3999999999999995E-3</v>
      </c>
      <c r="AG47" s="45">
        <f t="shared" si="45"/>
        <v>8.3999999999999995E-3</v>
      </c>
      <c r="AH47" s="45">
        <f t="shared" si="45"/>
        <v>8.3999999999999995E-3</v>
      </c>
      <c r="AI47" s="45">
        <f t="shared" si="45"/>
        <v>8.3999999999999995E-3</v>
      </c>
      <c r="AJ47" s="45">
        <f t="shared" si="45"/>
        <v>8.3999999999999995E-3</v>
      </c>
      <c r="AK47" s="45">
        <f t="shared" si="45"/>
        <v>8.3999999999999995E-3</v>
      </c>
      <c r="AL47" s="45">
        <f t="shared" si="45"/>
        <v>8.3999999999999995E-3</v>
      </c>
      <c r="AM47" s="45">
        <f t="shared" si="45"/>
        <v>8.3999999999999995E-3</v>
      </c>
      <c r="AN47" s="45">
        <f t="shared" si="45"/>
        <v>8.3999999999999995E-3</v>
      </c>
    </row>
    <row r="48" spans="1:45" ht="14.25" customHeight="1" x14ac:dyDescent="0.15">
      <c r="A48" s="50"/>
      <c r="B48" s="50"/>
      <c r="C48" s="6"/>
      <c r="D48" s="8"/>
      <c r="E48" s="12">
        <f>ROUND(D48/10000,3)</f>
        <v>0</v>
      </c>
      <c r="F48" s="4"/>
      <c r="G48" s="26" t="s">
        <v>94</v>
      </c>
      <c r="H48" s="31">
        <v>0.3</v>
      </c>
      <c r="I48" s="62" t="s">
        <v>25</v>
      </c>
      <c r="J48" s="59">
        <f>ROUND(J46/J44,4)</f>
        <v>0.1091</v>
      </c>
      <c r="K48" s="53"/>
      <c r="L48" s="62" t="s">
        <v>35</v>
      </c>
      <c r="M48" s="64">
        <f>ROUND(M46/M44,5)</f>
        <v>7.0419999999999996E-2</v>
      </c>
      <c r="N48" s="58"/>
      <c r="O48" s="62" t="s">
        <v>29</v>
      </c>
      <c r="P48" s="59">
        <f>SUM(P44:P47)</f>
        <v>12.383099999999999</v>
      </c>
      <c r="Q48" s="53"/>
      <c r="R48" s="56"/>
      <c r="T48" s="42" t="s">
        <v>47</v>
      </c>
      <c r="U48" s="43">
        <f>ROUND($H44/U46/60,4)</f>
        <v>4.0206</v>
      </c>
      <c r="V48" s="43">
        <f t="shared" ref="V48:AM48" si="46">ROUND($H44/V46/60,4)</f>
        <v>4.6749000000000001</v>
      </c>
      <c r="W48" s="43">
        <f t="shared" si="46"/>
        <v>5.2145000000000001</v>
      </c>
      <c r="X48" s="43">
        <f t="shared" si="46"/>
        <v>5.3606999999999996</v>
      </c>
      <c r="Y48" s="43">
        <f t="shared" si="46"/>
        <v>5.3830999999999998</v>
      </c>
      <c r="Z48" s="43">
        <f t="shared" si="46"/>
        <v>5.3830999999999998</v>
      </c>
      <c r="AA48" s="43">
        <f t="shared" si="46"/>
        <v>5.3830999999999998</v>
      </c>
      <c r="AB48" s="43">
        <f t="shared" si="46"/>
        <v>5.3830999999999998</v>
      </c>
      <c r="AC48" s="43">
        <f t="shared" si="46"/>
        <v>5.3830999999999998</v>
      </c>
      <c r="AD48" s="43">
        <f t="shared" si="46"/>
        <v>5.3830999999999998</v>
      </c>
      <c r="AE48" s="43">
        <f t="shared" si="46"/>
        <v>5.3830999999999998</v>
      </c>
      <c r="AF48" s="43">
        <f t="shared" si="46"/>
        <v>5.3830999999999998</v>
      </c>
      <c r="AG48" s="43">
        <f t="shared" si="46"/>
        <v>5.3830999999999998</v>
      </c>
      <c r="AH48" s="43">
        <f t="shared" si="46"/>
        <v>5.3830999999999998</v>
      </c>
      <c r="AI48" s="43">
        <f t="shared" si="46"/>
        <v>5.3830999999999998</v>
      </c>
      <c r="AJ48" s="43">
        <f t="shared" si="46"/>
        <v>5.3830999999999998</v>
      </c>
      <c r="AK48" s="43">
        <f t="shared" si="46"/>
        <v>5.3830999999999998</v>
      </c>
      <c r="AL48" s="43">
        <f t="shared" si="46"/>
        <v>5.3830999999999998</v>
      </c>
      <c r="AM48" s="43">
        <f t="shared" si="46"/>
        <v>5.3830999999999998</v>
      </c>
      <c r="AN48" s="43">
        <f>ROUND($H44/AN46/60,4)</f>
        <v>5.3830999999999998</v>
      </c>
    </row>
    <row r="49" spans="1:45" ht="14.25" customHeight="1" x14ac:dyDescent="0.15">
      <c r="A49" s="50"/>
      <c r="B49" s="50"/>
      <c r="C49" s="6"/>
      <c r="D49" s="8"/>
      <c r="E49" s="12">
        <f>ROUND(D49/10000,3)</f>
        <v>0</v>
      </c>
      <c r="F49" s="4"/>
      <c r="G49" s="26" t="s">
        <v>21</v>
      </c>
      <c r="H49" s="31">
        <v>0.5</v>
      </c>
      <c r="I49" s="62"/>
      <c r="J49" s="59"/>
      <c r="K49" s="53"/>
      <c r="L49" s="62"/>
      <c r="M49" s="64"/>
      <c r="N49" s="58"/>
      <c r="O49" s="62"/>
      <c r="P49" s="59"/>
      <c r="Q49" s="53"/>
      <c r="R49" s="56"/>
      <c r="T49" s="44" t="s">
        <v>48</v>
      </c>
      <c r="U49" s="45">
        <f>ROUND($F51*3500/($P44+U48+25)*$E51/360,4)</f>
        <v>8.6999999999999994E-3</v>
      </c>
      <c r="V49" s="45">
        <f t="shared" ref="V49:AN49" si="47">ROUND($F51*3500/($P44+V48+25)*$E51/360,4)</f>
        <v>8.6E-3</v>
      </c>
      <c r="W49" s="45">
        <f t="shared" si="47"/>
        <v>8.5000000000000006E-3</v>
      </c>
      <c r="X49" s="45">
        <f t="shared" si="47"/>
        <v>8.3999999999999995E-3</v>
      </c>
      <c r="Y49" s="45">
        <f t="shared" si="47"/>
        <v>8.3999999999999995E-3</v>
      </c>
      <c r="Z49" s="45">
        <f t="shared" si="47"/>
        <v>8.3999999999999995E-3</v>
      </c>
      <c r="AA49" s="45">
        <f t="shared" si="47"/>
        <v>8.3999999999999995E-3</v>
      </c>
      <c r="AB49" s="45">
        <f t="shared" si="47"/>
        <v>8.3999999999999995E-3</v>
      </c>
      <c r="AC49" s="45">
        <f t="shared" si="47"/>
        <v>8.3999999999999995E-3</v>
      </c>
      <c r="AD49" s="45">
        <f t="shared" si="47"/>
        <v>8.3999999999999995E-3</v>
      </c>
      <c r="AE49" s="45">
        <f t="shared" si="47"/>
        <v>8.3999999999999995E-3</v>
      </c>
      <c r="AF49" s="45">
        <f t="shared" si="47"/>
        <v>8.3999999999999995E-3</v>
      </c>
      <c r="AG49" s="45">
        <f t="shared" si="47"/>
        <v>8.3999999999999995E-3</v>
      </c>
      <c r="AH49" s="45">
        <f t="shared" si="47"/>
        <v>8.3999999999999995E-3</v>
      </c>
      <c r="AI49" s="45">
        <f t="shared" si="47"/>
        <v>8.3999999999999995E-3</v>
      </c>
      <c r="AJ49" s="45">
        <f t="shared" si="47"/>
        <v>8.3999999999999995E-3</v>
      </c>
      <c r="AK49" s="45">
        <f t="shared" si="47"/>
        <v>8.3999999999999995E-3</v>
      </c>
      <c r="AL49" s="45">
        <f t="shared" si="47"/>
        <v>8.3999999999999995E-3</v>
      </c>
      <c r="AM49" s="45">
        <f t="shared" si="47"/>
        <v>8.3999999999999995E-3</v>
      </c>
      <c r="AN49" s="45">
        <f t="shared" si="47"/>
        <v>8.3999999999999995E-3</v>
      </c>
    </row>
    <row r="50" spans="1:45" ht="14.25" customHeight="1" x14ac:dyDescent="0.15">
      <c r="A50" s="50"/>
      <c r="B50" s="50"/>
      <c r="C50" s="15" t="s">
        <v>7</v>
      </c>
      <c r="D50" s="16">
        <f>SUM(D47:D49)</f>
        <v>0</v>
      </c>
      <c r="E50" s="13">
        <f>SUM(E47:E49)</f>
        <v>0</v>
      </c>
      <c r="F50" s="17">
        <f>IF(E50=0,0,ROUND(F47*E47/E50+F48*E48/E50+F49*E49/E50,2))</f>
        <v>0</v>
      </c>
      <c r="G50" s="34" t="s">
        <v>40</v>
      </c>
      <c r="H50" s="35">
        <f>IF(H43=AS$2,ROUND((H47-H48)/(2*H49),4),"")</f>
        <v>0</v>
      </c>
      <c r="I50" s="62" t="s">
        <v>26</v>
      </c>
      <c r="J50" s="59">
        <f>ROUND((J48^(2/3)*$H45^0.5)/$H46,4)</f>
        <v>0.28249999999999997</v>
      </c>
      <c r="K50" s="53"/>
      <c r="L50" s="62" t="s">
        <v>36</v>
      </c>
      <c r="M50" s="64">
        <f>ROUND((M48^(2/3)*$H45^0.5)/$H46,5)</f>
        <v>0.21096999999999999</v>
      </c>
      <c r="N50" s="58"/>
      <c r="O50" s="62" t="s">
        <v>30</v>
      </c>
      <c r="P50" s="59">
        <f>ROUND(3500/(P48+25),4)</f>
        <v>93.625200000000007</v>
      </c>
      <c r="Q50" s="53"/>
      <c r="R50" s="56"/>
      <c r="T50" s="42" t="s">
        <v>49</v>
      </c>
      <c r="U50" s="43">
        <f>IF($H43=$AS$2,$H45^0.5/$H46*(U42*($H48+$H50*U42))^(5/3)-U49*($H48+2*(U42^2+$H50^2*U42^2)^0.5)^(2/3),$H45^0.5/$H46*($H51^2/8*(2*ACOS(1-U42/($H51/2))-SIN(2*ACOS(1-U42/($H51/2)))))^(5/3)-U49*($H51/2*2*ACOS(1-U42/($H51/2)))^(2/3))</f>
        <v>2.6848173265490292E-2</v>
      </c>
      <c r="V50" s="43">
        <f t="shared" ref="V50:AN50" si="48">IF($H43=$AS$2,$H45^0.5/$H46*(V42*($H48+$H50*V42))^(5/3)-V49*($H48+2*(V42^2+$H50^2*V42^2)^0.5)^(2/3),$H45^0.5/$H46*($H51^2/8*(2*ACOS(1-V42/($H51/2))-SIN(2*ACOS(1-V42/($H51/2)))))^(5/3)-V49*($H51/2*2*ACOS(1-V42/($H51/2)))^(2/3))</f>
        <v>5.1956712462437821E-3</v>
      </c>
      <c r="W50" s="43">
        <f t="shared" si="48"/>
        <v>7.1126017361481959E-4</v>
      </c>
      <c r="X50" s="43">
        <f t="shared" si="48"/>
        <v>9.2332795568986215E-5</v>
      </c>
      <c r="Y50" s="43">
        <f t="shared" si="48"/>
        <v>4.756486532628279E-7</v>
      </c>
      <c r="Z50" s="43">
        <f t="shared" si="48"/>
        <v>-1.1021378079362903E-7</v>
      </c>
      <c r="AA50" s="43">
        <f t="shared" si="48"/>
        <v>-1.1021378079362903E-7</v>
      </c>
      <c r="AB50" s="43">
        <f t="shared" si="48"/>
        <v>-1.1021378079362903E-7</v>
      </c>
      <c r="AC50" s="43">
        <f t="shared" si="48"/>
        <v>-1.1021378079362903E-7</v>
      </c>
      <c r="AD50" s="43">
        <f t="shared" si="48"/>
        <v>-1.1021378079362903E-7</v>
      </c>
      <c r="AE50" s="43">
        <f t="shared" si="48"/>
        <v>-1.1021378079362903E-7</v>
      </c>
      <c r="AF50" s="43">
        <f t="shared" si="48"/>
        <v>-1.1021378079362903E-7</v>
      </c>
      <c r="AG50" s="43">
        <f t="shared" si="48"/>
        <v>-1.1021378079362903E-7</v>
      </c>
      <c r="AH50" s="43">
        <f t="shared" si="48"/>
        <v>-1.1021378079362903E-7</v>
      </c>
      <c r="AI50" s="43">
        <f t="shared" si="48"/>
        <v>-1.1021378079362903E-7</v>
      </c>
      <c r="AJ50" s="43">
        <f t="shared" si="48"/>
        <v>-1.1021378079362903E-7</v>
      </c>
      <c r="AK50" s="43">
        <f t="shared" si="48"/>
        <v>-1.1021378079362903E-7</v>
      </c>
      <c r="AL50" s="43">
        <f t="shared" si="48"/>
        <v>-1.1021378079362903E-7</v>
      </c>
      <c r="AM50" s="43">
        <f t="shared" si="48"/>
        <v>-1.1021378079362903E-7</v>
      </c>
      <c r="AN50" s="43">
        <f t="shared" si="48"/>
        <v>-1.1021378079362903E-7</v>
      </c>
    </row>
    <row r="51" spans="1:45" ht="14.25" customHeight="1" x14ac:dyDescent="0.15">
      <c r="A51" s="51"/>
      <c r="B51" s="51"/>
      <c r="C51" s="15" t="s">
        <v>8</v>
      </c>
      <c r="D51" s="16">
        <f>SUM(D50,D46)</f>
        <v>596.04</v>
      </c>
      <c r="E51" s="13">
        <f>SUM(E50,E46)</f>
        <v>0.06</v>
      </c>
      <c r="F51" s="17">
        <f>IF(E51=0,0,ROUND(F46*E46/E51+F50*E50/E51,2))</f>
        <v>0.54</v>
      </c>
      <c r="G51" s="28" t="s">
        <v>22</v>
      </c>
      <c r="H51" s="33"/>
      <c r="I51" s="67"/>
      <c r="J51" s="60"/>
      <c r="K51" s="54"/>
      <c r="L51" s="67"/>
      <c r="M51" s="74"/>
      <c r="N51" s="58"/>
      <c r="O51" s="67"/>
      <c r="P51" s="60"/>
      <c r="Q51" s="54"/>
      <c r="R51" s="57"/>
      <c r="T51" s="46" t="s">
        <v>50</v>
      </c>
      <c r="U51" s="47">
        <f>IF($H43=$AS$2,5/3*$H45^0.5/$H46*(U42*($H48+$H50*U42))^(2/3)*($H48+2*$H50*U42)-2/3*U49*($H48+2*(U42^2+$H50^2*U42^2)^0.5)^(-1/3)*(U42^2+$H50^2*U42^2)^(-1/2)*2*U42*(1+$H50^2),5/3*$H45^0.5/$H46*($H51^2/8*(2*ACOS(1-U42/($H51/2))-SIN(2*ACOS(1-U42/($H51/2)))))^(2/3)*($H51^2/8*(1-COS(2*ACOS(1-U42/($H51/2)))))-2/3*U49*($H51/2*2*ACOS(1-U42/($H51/2)))^(-1/3)*$H51/2)</f>
        <v>0.13925820973764225</v>
      </c>
      <c r="V51" s="47">
        <f t="shared" ref="V51:AN51" si="49">IF($H43=$AS$2,5/3*$H45^0.5/$H46*(V42*($H48+$H50*V42))^(2/3)*($H48+2*$H50*V42)-2/3*V49*($H48+2*(V42^2+$H50^2*V42^2)^0.5)^(-1/3)*(V42^2+$H50^2*V42^2)^(-1/2)*2*V42*(1+$H50^2),5/3*$H45^0.5/$H46*($H51^2/8*(2*ACOS(1-V42/($H51/2))-SIN(2*ACOS(1-V42/($H51/2)))))^(2/3)*($H51^2/8*(1-COS(2*ACOS(1-V42/($H51/2)))))-2/3*V49*($H51/2*2*ACOS(1-V42/($H51/2)))^(-1/3)*$H51/2)</f>
        <v>8.4244409576131885E-2</v>
      </c>
      <c r="W51" s="47">
        <f t="shared" si="49"/>
        <v>6.3197295368575462E-2</v>
      </c>
      <c r="X51" s="47">
        <f t="shared" si="49"/>
        <v>5.9177041678822866E-2</v>
      </c>
      <c r="Y51" s="47">
        <f t="shared" si="49"/>
        <v>5.8588134767064787E-2</v>
      </c>
      <c r="Z51" s="47">
        <f t="shared" si="49"/>
        <v>5.8584352028470552E-2</v>
      </c>
      <c r="AA51" s="47">
        <f t="shared" si="49"/>
        <v>5.8584352028470552E-2</v>
      </c>
      <c r="AB51" s="47">
        <f t="shared" si="49"/>
        <v>5.8584352028470552E-2</v>
      </c>
      <c r="AC51" s="47">
        <f t="shared" si="49"/>
        <v>5.8584352028470552E-2</v>
      </c>
      <c r="AD51" s="47">
        <f t="shared" si="49"/>
        <v>5.8584352028470552E-2</v>
      </c>
      <c r="AE51" s="47">
        <f t="shared" si="49"/>
        <v>5.8584352028470552E-2</v>
      </c>
      <c r="AF51" s="47">
        <f t="shared" si="49"/>
        <v>5.8584352028470552E-2</v>
      </c>
      <c r="AG51" s="47">
        <f t="shared" si="49"/>
        <v>5.8584352028470552E-2</v>
      </c>
      <c r="AH51" s="47">
        <f t="shared" si="49"/>
        <v>5.8584352028470552E-2</v>
      </c>
      <c r="AI51" s="47">
        <f t="shared" si="49"/>
        <v>5.8584352028470552E-2</v>
      </c>
      <c r="AJ51" s="47">
        <f t="shared" si="49"/>
        <v>5.8584352028470552E-2</v>
      </c>
      <c r="AK51" s="47">
        <f t="shared" si="49"/>
        <v>5.8584352028470552E-2</v>
      </c>
      <c r="AL51" s="47">
        <f t="shared" si="49"/>
        <v>5.8584352028470552E-2</v>
      </c>
      <c r="AM51" s="47">
        <f t="shared" si="49"/>
        <v>5.8584352028470552E-2</v>
      </c>
      <c r="AN51" s="47">
        <f t="shared" si="49"/>
        <v>5.8584352028470552E-2</v>
      </c>
    </row>
    <row r="52" spans="1:45" ht="14.25" customHeight="1" x14ac:dyDescent="0.15">
      <c r="A52" s="49">
        <v>6</v>
      </c>
      <c r="B52" s="49">
        <v>7</v>
      </c>
      <c r="C52" s="5" t="s">
        <v>66</v>
      </c>
      <c r="D52" s="7">
        <v>66.099000000000004</v>
      </c>
      <c r="E52" s="11">
        <f>ROUND(D52/10000,3)</f>
        <v>7.0000000000000001E-3</v>
      </c>
      <c r="F52" s="3">
        <v>0.83</v>
      </c>
      <c r="G52" s="25" t="s">
        <v>1</v>
      </c>
      <c r="H52" s="29" t="s">
        <v>57</v>
      </c>
      <c r="I52" s="61" t="s">
        <v>23</v>
      </c>
      <c r="J52" s="73">
        <f>IF($H53=AS$2,ROUND(H59*0.8,4),ROUND(H61*0.8,4))</f>
        <v>0.32</v>
      </c>
      <c r="K52" s="52">
        <f>ROUND(J56*J60,4)</f>
        <v>2.7900000000000001E-2</v>
      </c>
      <c r="L52" s="61" t="s">
        <v>31</v>
      </c>
      <c r="M52" s="63">
        <f>IF(U57=U59,U52,IF(V57=V59,V52,IF(W57=W59,W52,IF(X57=X59,X52,IF(Y57=Y59,Y52,IF(Z57=Z59,Z52,IF(AA57=AA59,AA52,IF(AB57=AB59,AB52,IF(AC57=AC59,AC52,IF(AD57=AD59,AD52,IF(AE57=AE59,AE52,IF(AF57=AF59,AF52,IF(AG57=AG59,AG52,IF(AH57=AH59,AH52,IF(AI57=AI59,AI52,IF(AJ57=AJ59,AJ52,IF(AK57=AK59,AK52,IF(AL57=AL59,AL52,IF(AM57=AM59,AM52,IF(AN57=AN59,AN52,AN52))))))))))))))))))))</f>
        <v>0.16606000000000001</v>
      </c>
      <c r="N52" s="58">
        <f>ROUND(M56*M60,4)</f>
        <v>1.2200000000000001E-2</v>
      </c>
      <c r="O52" s="61" t="s">
        <v>99</v>
      </c>
      <c r="P52" s="63">
        <f>M60</f>
        <v>0.24490999999999999</v>
      </c>
      <c r="Q52" s="52">
        <f>ROUND($F61*$P60*$E61/360,4)</f>
        <v>1.2200000000000001E-2</v>
      </c>
      <c r="R52" s="55" t="str">
        <f>IF(AND(K52&gt;Q52,N52=Q52),"ＯＫ","ＮＧ")</f>
        <v>ＯＫ</v>
      </c>
      <c r="T52" s="40" t="s">
        <v>41</v>
      </c>
      <c r="U52" s="41">
        <f>J52</f>
        <v>0.32</v>
      </c>
      <c r="V52" s="41">
        <f>IF($H53=$AS$2,ROUND(U52-U60/U61,5),ROUND($H61/2-$H61/2*COS((2*ACOS(1-U52/($H61/2))-U60/U61)/2),5))</f>
        <v>0.19786999999999999</v>
      </c>
      <c r="W52" s="41">
        <f t="shared" ref="W52:AN52" si="50">IF($H53=$AS$2,ROUND(V52-V60/V61,5),ROUND($H61/2-$H61/2*COS((2*ACOS(1-V52/($H61/2))-V60/V61)/2),5))</f>
        <v>0.16828000000000001</v>
      </c>
      <c r="X52" s="41">
        <f t="shared" si="50"/>
        <v>0.16606000000000001</v>
      </c>
      <c r="Y52" s="41">
        <f t="shared" si="50"/>
        <v>0.16605</v>
      </c>
      <c r="Z52" s="41">
        <f t="shared" si="50"/>
        <v>0.16605</v>
      </c>
      <c r="AA52" s="41">
        <f t="shared" si="50"/>
        <v>0.16605</v>
      </c>
      <c r="AB52" s="41">
        <f t="shared" si="50"/>
        <v>0.16605</v>
      </c>
      <c r="AC52" s="41">
        <f t="shared" si="50"/>
        <v>0.16605</v>
      </c>
      <c r="AD52" s="41">
        <f t="shared" si="50"/>
        <v>0.16605</v>
      </c>
      <c r="AE52" s="41">
        <f t="shared" si="50"/>
        <v>0.16605</v>
      </c>
      <c r="AF52" s="41">
        <f t="shared" si="50"/>
        <v>0.16605</v>
      </c>
      <c r="AG52" s="41">
        <f t="shared" si="50"/>
        <v>0.16605</v>
      </c>
      <c r="AH52" s="41">
        <f t="shared" si="50"/>
        <v>0.16605</v>
      </c>
      <c r="AI52" s="41">
        <f t="shared" si="50"/>
        <v>0.16605</v>
      </c>
      <c r="AJ52" s="41">
        <f t="shared" si="50"/>
        <v>0.16605</v>
      </c>
      <c r="AK52" s="41">
        <f t="shared" si="50"/>
        <v>0.16605</v>
      </c>
      <c r="AL52" s="41">
        <f t="shared" si="50"/>
        <v>0.16605</v>
      </c>
      <c r="AM52" s="41">
        <f t="shared" si="50"/>
        <v>0.16605</v>
      </c>
      <c r="AN52" s="41">
        <f t="shared" si="50"/>
        <v>0.16605</v>
      </c>
      <c r="AS52" t="s">
        <v>11</v>
      </c>
    </row>
    <row r="53" spans="1:45" ht="14.25" customHeight="1" x14ac:dyDescent="0.15">
      <c r="A53" s="50"/>
      <c r="B53" s="50"/>
      <c r="C53" s="6" t="s">
        <v>67</v>
      </c>
      <c r="D53" s="8">
        <v>635.625</v>
      </c>
      <c r="E53" s="12">
        <f>ROUND(D53/10000,3)</f>
        <v>6.4000000000000001E-2</v>
      </c>
      <c r="F53" s="4">
        <v>0.56999999999999995</v>
      </c>
      <c r="G53" s="26" t="s">
        <v>17</v>
      </c>
      <c r="H53" s="30" t="s">
        <v>11</v>
      </c>
      <c r="I53" s="62"/>
      <c r="J53" s="59"/>
      <c r="K53" s="53"/>
      <c r="L53" s="62"/>
      <c r="M53" s="64"/>
      <c r="N53" s="58"/>
      <c r="O53" s="62"/>
      <c r="P53" s="64"/>
      <c r="Q53" s="53"/>
      <c r="R53" s="56"/>
      <c r="T53" s="42" t="s">
        <v>42</v>
      </c>
      <c r="U53" s="43">
        <f>IF($H53=$AS$2,ROUND($H58+2*(U52^2+$H60^2*U52^2)^0.5,5),ROUND($H61/2*2*ACOS(1-U52/($H61/2)),5))</f>
        <v>0.94</v>
      </c>
      <c r="V53" s="43">
        <f t="shared" ref="V53:AN53" si="51">IF($H53=$AS$2,ROUND($H58+2*(V52^2+$H60^2*V52^2)^0.5,5),ROUND($H61/2*2*ACOS(1-V52/($H61/2)),5))</f>
        <v>0.69574000000000003</v>
      </c>
      <c r="W53" s="43">
        <f t="shared" si="51"/>
        <v>0.63656000000000001</v>
      </c>
      <c r="X53" s="43">
        <f t="shared" si="51"/>
        <v>0.63212000000000002</v>
      </c>
      <c r="Y53" s="43">
        <f t="shared" si="51"/>
        <v>0.6321</v>
      </c>
      <c r="Z53" s="43">
        <f t="shared" si="51"/>
        <v>0.6321</v>
      </c>
      <c r="AA53" s="43">
        <f t="shared" si="51"/>
        <v>0.6321</v>
      </c>
      <c r="AB53" s="43">
        <f t="shared" si="51"/>
        <v>0.6321</v>
      </c>
      <c r="AC53" s="43">
        <f t="shared" si="51"/>
        <v>0.6321</v>
      </c>
      <c r="AD53" s="43">
        <f t="shared" si="51"/>
        <v>0.6321</v>
      </c>
      <c r="AE53" s="43">
        <f t="shared" si="51"/>
        <v>0.6321</v>
      </c>
      <c r="AF53" s="43">
        <f t="shared" si="51"/>
        <v>0.6321</v>
      </c>
      <c r="AG53" s="43">
        <f t="shared" si="51"/>
        <v>0.6321</v>
      </c>
      <c r="AH53" s="43">
        <f t="shared" si="51"/>
        <v>0.6321</v>
      </c>
      <c r="AI53" s="43">
        <f t="shared" si="51"/>
        <v>0.6321</v>
      </c>
      <c r="AJ53" s="43">
        <f t="shared" si="51"/>
        <v>0.6321</v>
      </c>
      <c r="AK53" s="43">
        <f t="shared" si="51"/>
        <v>0.6321</v>
      </c>
      <c r="AL53" s="43">
        <f t="shared" si="51"/>
        <v>0.6321</v>
      </c>
      <c r="AM53" s="43">
        <f t="shared" si="51"/>
        <v>0.6321</v>
      </c>
      <c r="AN53" s="43">
        <f t="shared" si="51"/>
        <v>0.6321</v>
      </c>
      <c r="AS53" t="s">
        <v>12</v>
      </c>
    </row>
    <row r="54" spans="1:45" ht="14.25" customHeight="1" x14ac:dyDescent="0.15">
      <c r="A54" s="50"/>
      <c r="B54" s="50"/>
      <c r="C54" s="6"/>
      <c r="D54" s="8"/>
      <c r="E54" s="12">
        <f>ROUND(D54/10000,3)</f>
        <v>0</v>
      </c>
      <c r="F54" s="4"/>
      <c r="G54" s="26" t="s">
        <v>18</v>
      </c>
      <c r="H54" s="31">
        <v>28.45</v>
      </c>
      <c r="I54" s="62" t="s">
        <v>24</v>
      </c>
      <c r="J54" s="59">
        <f>IF($H53=$AS$2,ROUND($H58+2*(J52^2+$H60^2*J52^2)^0.5,4),ROUND($H61/2*(2*ACOS(1-J52/($H61/2))),4))</f>
        <v>0.94</v>
      </c>
      <c r="K54" s="53"/>
      <c r="L54" s="62" t="s">
        <v>34</v>
      </c>
      <c r="M54" s="65">
        <f>IF($H53=$AS$2,ROUND($H58+2*(M52^2+$H60^2*M52^2)^0.5,5),ROUND($H61/2*(2*ACOS(1-M52/($H61/2))),5))</f>
        <v>0.63212000000000002</v>
      </c>
      <c r="N54" s="58"/>
      <c r="O54" s="68" t="s">
        <v>27</v>
      </c>
      <c r="P54" s="70">
        <v>7</v>
      </c>
      <c r="Q54" s="53"/>
      <c r="R54" s="56"/>
      <c r="T54" s="42" t="s">
        <v>43</v>
      </c>
      <c r="U54" s="43">
        <f>IF($H53=$AS$2,ROUND(U52*($H58+$H60*U52),5),ROUND($H61^2/8*(2*ACOS(1-U52/($H61/2))-SIN(2*ACOS(1-U52/($H61/2)))),5))</f>
        <v>9.6000000000000002E-2</v>
      </c>
      <c r="V54" s="43">
        <f t="shared" ref="V54:AN54" si="52">IF($H53=$AS$2,ROUND(V52*($H58+$H60*V52),5),ROUND($H61^2/8*(2*ACOS(1-V52/($H61/2))-SIN(2*ACOS(1-V52/($H61/2)))),5))</f>
        <v>5.9360000000000003E-2</v>
      </c>
      <c r="W54" s="43">
        <f t="shared" si="52"/>
        <v>5.0479999999999997E-2</v>
      </c>
      <c r="X54" s="43">
        <f t="shared" si="52"/>
        <v>4.9820000000000003E-2</v>
      </c>
      <c r="Y54" s="43">
        <f t="shared" si="52"/>
        <v>4.9820000000000003E-2</v>
      </c>
      <c r="Z54" s="43">
        <f t="shared" si="52"/>
        <v>4.9820000000000003E-2</v>
      </c>
      <c r="AA54" s="43">
        <f t="shared" si="52"/>
        <v>4.9820000000000003E-2</v>
      </c>
      <c r="AB54" s="43">
        <f t="shared" si="52"/>
        <v>4.9820000000000003E-2</v>
      </c>
      <c r="AC54" s="43">
        <f t="shared" si="52"/>
        <v>4.9820000000000003E-2</v>
      </c>
      <c r="AD54" s="43">
        <f t="shared" si="52"/>
        <v>4.9820000000000003E-2</v>
      </c>
      <c r="AE54" s="43">
        <f t="shared" si="52"/>
        <v>4.9820000000000003E-2</v>
      </c>
      <c r="AF54" s="43">
        <f t="shared" si="52"/>
        <v>4.9820000000000003E-2</v>
      </c>
      <c r="AG54" s="43">
        <f t="shared" si="52"/>
        <v>4.9820000000000003E-2</v>
      </c>
      <c r="AH54" s="43">
        <f t="shared" si="52"/>
        <v>4.9820000000000003E-2</v>
      </c>
      <c r="AI54" s="43">
        <f t="shared" si="52"/>
        <v>4.9820000000000003E-2</v>
      </c>
      <c r="AJ54" s="43">
        <f t="shared" si="52"/>
        <v>4.9820000000000003E-2</v>
      </c>
      <c r="AK54" s="43">
        <f t="shared" si="52"/>
        <v>4.9820000000000003E-2</v>
      </c>
      <c r="AL54" s="43">
        <f t="shared" si="52"/>
        <v>4.9820000000000003E-2</v>
      </c>
      <c r="AM54" s="43">
        <f t="shared" si="52"/>
        <v>4.9820000000000003E-2</v>
      </c>
      <c r="AN54" s="43">
        <f t="shared" si="52"/>
        <v>4.9820000000000003E-2</v>
      </c>
    </row>
    <row r="55" spans="1:45" ht="14.25" customHeight="1" x14ac:dyDescent="0.15">
      <c r="A55" s="50"/>
      <c r="B55" s="50"/>
      <c r="C55" s="6"/>
      <c r="D55" s="8"/>
      <c r="E55" s="12">
        <f>ROUND(D55/10000,3)</f>
        <v>0</v>
      </c>
      <c r="F55" s="4"/>
      <c r="G55" s="26" t="s">
        <v>19</v>
      </c>
      <c r="H55" s="48">
        <v>2.9999999999999997E-4</v>
      </c>
      <c r="I55" s="62"/>
      <c r="J55" s="59"/>
      <c r="K55" s="53"/>
      <c r="L55" s="62"/>
      <c r="M55" s="66"/>
      <c r="N55" s="58"/>
      <c r="O55" s="69"/>
      <c r="P55" s="70"/>
      <c r="Q55" s="53"/>
      <c r="R55" s="56"/>
      <c r="T55" s="42" t="s">
        <v>44</v>
      </c>
      <c r="U55" s="43">
        <f>ROUND(U54/U53,5)</f>
        <v>0.10213</v>
      </c>
      <c r="V55" s="43">
        <f t="shared" ref="V55:AN55" si="53">ROUND(V54/V53,5)</f>
        <v>8.5319999999999993E-2</v>
      </c>
      <c r="W55" s="43">
        <f t="shared" si="53"/>
        <v>7.9299999999999995E-2</v>
      </c>
      <c r="X55" s="43">
        <f t="shared" si="53"/>
        <v>7.8810000000000005E-2</v>
      </c>
      <c r="Y55" s="43">
        <f t="shared" si="53"/>
        <v>7.8820000000000001E-2</v>
      </c>
      <c r="Z55" s="43">
        <f t="shared" si="53"/>
        <v>7.8820000000000001E-2</v>
      </c>
      <c r="AA55" s="43">
        <f t="shared" si="53"/>
        <v>7.8820000000000001E-2</v>
      </c>
      <c r="AB55" s="43">
        <f t="shared" si="53"/>
        <v>7.8820000000000001E-2</v>
      </c>
      <c r="AC55" s="43">
        <f t="shared" si="53"/>
        <v>7.8820000000000001E-2</v>
      </c>
      <c r="AD55" s="43">
        <f t="shared" si="53"/>
        <v>7.8820000000000001E-2</v>
      </c>
      <c r="AE55" s="43">
        <f t="shared" si="53"/>
        <v>7.8820000000000001E-2</v>
      </c>
      <c r="AF55" s="43">
        <f t="shared" si="53"/>
        <v>7.8820000000000001E-2</v>
      </c>
      <c r="AG55" s="43">
        <f t="shared" si="53"/>
        <v>7.8820000000000001E-2</v>
      </c>
      <c r="AH55" s="43">
        <f t="shared" si="53"/>
        <v>7.8820000000000001E-2</v>
      </c>
      <c r="AI55" s="43">
        <f t="shared" si="53"/>
        <v>7.8820000000000001E-2</v>
      </c>
      <c r="AJ55" s="43">
        <f t="shared" si="53"/>
        <v>7.8820000000000001E-2</v>
      </c>
      <c r="AK55" s="43">
        <f t="shared" si="53"/>
        <v>7.8820000000000001E-2</v>
      </c>
      <c r="AL55" s="43">
        <f t="shared" si="53"/>
        <v>7.8820000000000001E-2</v>
      </c>
      <c r="AM55" s="43">
        <f t="shared" si="53"/>
        <v>7.8820000000000001E-2</v>
      </c>
      <c r="AN55" s="43">
        <f t="shared" si="53"/>
        <v>7.8820000000000001E-2</v>
      </c>
    </row>
    <row r="56" spans="1:45" ht="14.25" customHeight="1" x14ac:dyDescent="0.15">
      <c r="A56" s="50"/>
      <c r="B56" s="50"/>
      <c r="C56" s="15" t="s">
        <v>6</v>
      </c>
      <c r="D56" s="16">
        <f>SUM(D52:D55)</f>
        <v>701.72400000000005</v>
      </c>
      <c r="E56" s="13">
        <f>SUM(E52:E55)</f>
        <v>7.1000000000000008E-2</v>
      </c>
      <c r="F56" s="17">
        <f>IF(E56=0,0,ROUND(F52*E52/E56+F53*E53/E56+F54*E54/E56+F55*E55/E56,2))</f>
        <v>0.6</v>
      </c>
      <c r="G56" s="39" t="s">
        <v>20</v>
      </c>
      <c r="H56" s="32">
        <v>1.2999999999999999E-2</v>
      </c>
      <c r="I56" s="62" t="s">
        <v>32</v>
      </c>
      <c r="J56" s="59">
        <f>IF($H53=$AS$2,ROUND(J52*($H58+$H60*J52),4),ROUND($H61^2/8*((2*ACOS(1-J52/($H61/2)))-SIN((2*ACOS(1-J52/($H61/2))))),4))</f>
        <v>9.6000000000000002E-2</v>
      </c>
      <c r="K56" s="53"/>
      <c r="L56" s="62" t="s">
        <v>33</v>
      </c>
      <c r="M56" s="64">
        <f>IF($H53=$AS$2,ROUND(M52*($H58+$H60*M52),5),ROUND($H61^2/8*(2*ACOS(1-M52/($H61/2))-SIN(2*ACOS(1-M52/($H61/2)))),5))</f>
        <v>4.9820000000000003E-2</v>
      </c>
      <c r="N56" s="58"/>
      <c r="O56" s="62" t="s">
        <v>28</v>
      </c>
      <c r="P56" s="59">
        <f>ROUND($H54/M60/60,4)</f>
        <v>1.9360999999999999</v>
      </c>
      <c r="Q56" s="53"/>
      <c r="R56" s="56"/>
      <c r="T56" s="42" t="s">
        <v>45</v>
      </c>
      <c r="U56" s="43">
        <f>ROUND((U55^(2/3)*$H55^0.5)/$H56,5)</f>
        <v>0.29110999999999998</v>
      </c>
      <c r="V56" s="43">
        <f>ROUND((V55^(2/3)*$H55^0.5)/$H56,5)</f>
        <v>0.25822000000000001</v>
      </c>
      <c r="W56" s="43">
        <f t="shared" ref="W56:AN56" si="54">ROUND((W55^(2/3)*$H55^0.5)/$H56,5)</f>
        <v>0.24592</v>
      </c>
      <c r="X56" s="43">
        <f t="shared" si="54"/>
        <v>0.24490999999999999</v>
      </c>
      <c r="Y56" s="43">
        <f t="shared" si="54"/>
        <v>0.24493000000000001</v>
      </c>
      <c r="Z56" s="43">
        <f t="shared" si="54"/>
        <v>0.24493000000000001</v>
      </c>
      <c r="AA56" s="43">
        <f t="shared" si="54"/>
        <v>0.24493000000000001</v>
      </c>
      <c r="AB56" s="43">
        <f t="shared" si="54"/>
        <v>0.24493000000000001</v>
      </c>
      <c r="AC56" s="43">
        <f t="shared" si="54"/>
        <v>0.24493000000000001</v>
      </c>
      <c r="AD56" s="43">
        <f t="shared" si="54"/>
        <v>0.24493000000000001</v>
      </c>
      <c r="AE56" s="43">
        <f t="shared" si="54"/>
        <v>0.24493000000000001</v>
      </c>
      <c r="AF56" s="43">
        <f t="shared" si="54"/>
        <v>0.24493000000000001</v>
      </c>
      <c r="AG56" s="43">
        <f t="shared" si="54"/>
        <v>0.24493000000000001</v>
      </c>
      <c r="AH56" s="43">
        <f t="shared" si="54"/>
        <v>0.24493000000000001</v>
      </c>
      <c r="AI56" s="43">
        <f t="shared" si="54"/>
        <v>0.24493000000000001</v>
      </c>
      <c r="AJ56" s="43">
        <f t="shared" si="54"/>
        <v>0.24493000000000001</v>
      </c>
      <c r="AK56" s="43">
        <f t="shared" si="54"/>
        <v>0.24493000000000001</v>
      </c>
      <c r="AL56" s="43">
        <f t="shared" si="54"/>
        <v>0.24493000000000001</v>
      </c>
      <c r="AM56" s="43">
        <f t="shared" si="54"/>
        <v>0.24493000000000001</v>
      </c>
      <c r="AN56" s="43">
        <f t="shared" si="54"/>
        <v>0.24493000000000001</v>
      </c>
    </row>
    <row r="57" spans="1:45" ht="14.25" customHeight="1" x14ac:dyDescent="0.15">
      <c r="A57" s="50"/>
      <c r="B57" s="50"/>
      <c r="C57" s="5"/>
      <c r="D57" s="7"/>
      <c r="E57" s="11">
        <f>ROUND(D57/10000,3)</f>
        <v>0</v>
      </c>
      <c r="F57" s="3"/>
      <c r="G57" s="26" t="s">
        <v>93</v>
      </c>
      <c r="H57" s="31">
        <v>0.3</v>
      </c>
      <c r="I57" s="62"/>
      <c r="J57" s="59"/>
      <c r="K57" s="53"/>
      <c r="L57" s="62"/>
      <c r="M57" s="64"/>
      <c r="N57" s="58"/>
      <c r="O57" s="62"/>
      <c r="P57" s="59"/>
      <c r="Q57" s="53"/>
      <c r="R57" s="56"/>
      <c r="T57" s="44" t="s">
        <v>46</v>
      </c>
      <c r="U57" s="45">
        <f>ROUND(U54*U56,4)</f>
        <v>2.7900000000000001E-2</v>
      </c>
      <c r="V57" s="45">
        <f t="shared" ref="V57:AN57" si="55">ROUND(V54*V56,4)</f>
        <v>1.5299999999999999E-2</v>
      </c>
      <c r="W57" s="45">
        <f t="shared" si="55"/>
        <v>1.24E-2</v>
      </c>
      <c r="X57" s="45">
        <f t="shared" si="55"/>
        <v>1.2200000000000001E-2</v>
      </c>
      <c r="Y57" s="45">
        <f t="shared" si="55"/>
        <v>1.2200000000000001E-2</v>
      </c>
      <c r="Z57" s="45">
        <f t="shared" si="55"/>
        <v>1.2200000000000001E-2</v>
      </c>
      <c r="AA57" s="45">
        <f t="shared" si="55"/>
        <v>1.2200000000000001E-2</v>
      </c>
      <c r="AB57" s="45">
        <f t="shared" si="55"/>
        <v>1.2200000000000001E-2</v>
      </c>
      <c r="AC57" s="45">
        <f t="shared" si="55"/>
        <v>1.2200000000000001E-2</v>
      </c>
      <c r="AD57" s="45">
        <f t="shared" si="55"/>
        <v>1.2200000000000001E-2</v>
      </c>
      <c r="AE57" s="45">
        <f t="shared" si="55"/>
        <v>1.2200000000000001E-2</v>
      </c>
      <c r="AF57" s="45">
        <f t="shared" si="55"/>
        <v>1.2200000000000001E-2</v>
      </c>
      <c r="AG57" s="45">
        <f t="shared" si="55"/>
        <v>1.2200000000000001E-2</v>
      </c>
      <c r="AH57" s="45">
        <f t="shared" si="55"/>
        <v>1.2200000000000001E-2</v>
      </c>
      <c r="AI57" s="45">
        <f t="shared" si="55"/>
        <v>1.2200000000000001E-2</v>
      </c>
      <c r="AJ57" s="45">
        <f t="shared" si="55"/>
        <v>1.2200000000000001E-2</v>
      </c>
      <c r="AK57" s="45">
        <f t="shared" si="55"/>
        <v>1.2200000000000001E-2</v>
      </c>
      <c r="AL57" s="45">
        <f t="shared" si="55"/>
        <v>1.2200000000000001E-2</v>
      </c>
      <c r="AM57" s="45">
        <f t="shared" si="55"/>
        <v>1.2200000000000001E-2</v>
      </c>
      <c r="AN57" s="45">
        <f t="shared" si="55"/>
        <v>1.2200000000000001E-2</v>
      </c>
    </row>
    <row r="58" spans="1:45" ht="14.25" customHeight="1" x14ac:dyDescent="0.15">
      <c r="A58" s="50"/>
      <c r="B58" s="50"/>
      <c r="C58" s="6"/>
      <c r="D58" s="8"/>
      <c r="E58" s="12">
        <f>ROUND(D58/10000,3)</f>
        <v>0</v>
      </c>
      <c r="F58" s="4"/>
      <c r="G58" s="26" t="s">
        <v>94</v>
      </c>
      <c r="H58" s="31">
        <v>0.3</v>
      </c>
      <c r="I58" s="62" t="s">
        <v>25</v>
      </c>
      <c r="J58" s="59">
        <f>ROUND(J56/J54,4)</f>
        <v>0.1021</v>
      </c>
      <c r="K58" s="53"/>
      <c r="L58" s="62" t="s">
        <v>35</v>
      </c>
      <c r="M58" s="64">
        <f>ROUND(M56/M54,5)</f>
        <v>7.8810000000000005E-2</v>
      </c>
      <c r="N58" s="58"/>
      <c r="O58" s="62" t="s">
        <v>29</v>
      </c>
      <c r="P58" s="59">
        <f>SUM(P54:P57)</f>
        <v>8.9360999999999997</v>
      </c>
      <c r="Q58" s="53"/>
      <c r="R58" s="56"/>
      <c r="T58" s="42" t="s">
        <v>47</v>
      </c>
      <c r="U58" s="43">
        <f>ROUND($H54/U56/60,4)</f>
        <v>1.6288</v>
      </c>
      <c r="V58" s="43">
        <f t="shared" ref="V58:AM58" si="56">ROUND($H54/V56/60,4)</f>
        <v>1.8363</v>
      </c>
      <c r="W58" s="43">
        <f t="shared" si="56"/>
        <v>1.9280999999999999</v>
      </c>
      <c r="X58" s="43">
        <f t="shared" si="56"/>
        <v>1.9360999999999999</v>
      </c>
      <c r="Y58" s="43">
        <f t="shared" si="56"/>
        <v>1.9359</v>
      </c>
      <c r="Z58" s="43">
        <f t="shared" si="56"/>
        <v>1.9359</v>
      </c>
      <c r="AA58" s="43">
        <f t="shared" si="56"/>
        <v>1.9359</v>
      </c>
      <c r="AB58" s="43">
        <f t="shared" si="56"/>
        <v>1.9359</v>
      </c>
      <c r="AC58" s="43">
        <f t="shared" si="56"/>
        <v>1.9359</v>
      </c>
      <c r="AD58" s="43">
        <f t="shared" si="56"/>
        <v>1.9359</v>
      </c>
      <c r="AE58" s="43">
        <f t="shared" si="56"/>
        <v>1.9359</v>
      </c>
      <c r="AF58" s="43">
        <f t="shared" si="56"/>
        <v>1.9359</v>
      </c>
      <c r="AG58" s="43">
        <f t="shared" si="56"/>
        <v>1.9359</v>
      </c>
      <c r="AH58" s="43">
        <f t="shared" si="56"/>
        <v>1.9359</v>
      </c>
      <c r="AI58" s="43">
        <f t="shared" si="56"/>
        <v>1.9359</v>
      </c>
      <c r="AJ58" s="43">
        <f t="shared" si="56"/>
        <v>1.9359</v>
      </c>
      <c r="AK58" s="43">
        <f t="shared" si="56"/>
        <v>1.9359</v>
      </c>
      <c r="AL58" s="43">
        <f t="shared" si="56"/>
        <v>1.9359</v>
      </c>
      <c r="AM58" s="43">
        <f t="shared" si="56"/>
        <v>1.9359</v>
      </c>
      <c r="AN58" s="43">
        <f>ROUND($H54/AN56/60,4)</f>
        <v>1.9359</v>
      </c>
    </row>
    <row r="59" spans="1:45" ht="14.25" customHeight="1" x14ac:dyDescent="0.15">
      <c r="A59" s="50"/>
      <c r="B59" s="50"/>
      <c r="C59" s="6"/>
      <c r="D59" s="8"/>
      <c r="E59" s="12">
        <f>ROUND(D59/10000,3)</f>
        <v>0</v>
      </c>
      <c r="F59" s="4"/>
      <c r="G59" s="26" t="s">
        <v>21</v>
      </c>
      <c r="H59" s="31">
        <v>0.4</v>
      </c>
      <c r="I59" s="62"/>
      <c r="J59" s="59"/>
      <c r="K59" s="53"/>
      <c r="L59" s="62"/>
      <c r="M59" s="64"/>
      <c r="N59" s="58"/>
      <c r="O59" s="62"/>
      <c r="P59" s="59"/>
      <c r="Q59" s="53"/>
      <c r="R59" s="56"/>
      <c r="T59" s="44" t="s">
        <v>48</v>
      </c>
      <c r="U59" s="45">
        <f>ROUND($F61*3500/($P54+U58+25)*$E61/360,4)</f>
        <v>1.23E-2</v>
      </c>
      <c r="V59" s="45">
        <f t="shared" ref="V59:AN59" si="57">ROUND($F61*3500/($P54+V58+25)*$E61/360,4)</f>
        <v>1.2200000000000001E-2</v>
      </c>
      <c r="W59" s="45">
        <f t="shared" si="57"/>
        <v>1.2200000000000001E-2</v>
      </c>
      <c r="X59" s="45">
        <f t="shared" si="57"/>
        <v>1.2200000000000001E-2</v>
      </c>
      <c r="Y59" s="45">
        <f t="shared" si="57"/>
        <v>1.2200000000000001E-2</v>
      </c>
      <c r="Z59" s="45">
        <f t="shared" si="57"/>
        <v>1.2200000000000001E-2</v>
      </c>
      <c r="AA59" s="45">
        <f t="shared" si="57"/>
        <v>1.2200000000000001E-2</v>
      </c>
      <c r="AB59" s="45">
        <f t="shared" si="57"/>
        <v>1.2200000000000001E-2</v>
      </c>
      <c r="AC59" s="45">
        <f t="shared" si="57"/>
        <v>1.2200000000000001E-2</v>
      </c>
      <c r="AD59" s="45">
        <f t="shared" si="57"/>
        <v>1.2200000000000001E-2</v>
      </c>
      <c r="AE59" s="45">
        <f t="shared" si="57"/>
        <v>1.2200000000000001E-2</v>
      </c>
      <c r="AF59" s="45">
        <f t="shared" si="57"/>
        <v>1.2200000000000001E-2</v>
      </c>
      <c r="AG59" s="45">
        <f t="shared" si="57"/>
        <v>1.2200000000000001E-2</v>
      </c>
      <c r="AH59" s="45">
        <f t="shared" si="57"/>
        <v>1.2200000000000001E-2</v>
      </c>
      <c r="AI59" s="45">
        <f t="shared" si="57"/>
        <v>1.2200000000000001E-2</v>
      </c>
      <c r="AJ59" s="45">
        <f t="shared" si="57"/>
        <v>1.2200000000000001E-2</v>
      </c>
      <c r="AK59" s="45">
        <f t="shared" si="57"/>
        <v>1.2200000000000001E-2</v>
      </c>
      <c r="AL59" s="45">
        <f t="shared" si="57"/>
        <v>1.2200000000000001E-2</v>
      </c>
      <c r="AM59" s="45">
        <f t="shared" si="57"/>
        <v>1.2200000000000001E-2</v>
      </c>
      <c r="AN59" s="45">
        <f t="shared" si="57"/>
        <v>1.2200000000000001E-2</v>
      </c>
    </row>
    <row r="60" spans="1:45" ht="14.25" customHeight="1" x14ac:dyDescent="0.15">
      <c r="A60" s="50"/>
      <c r="B60" s="50"/>
      <c r="C60" s="15" t="s">
        <v>7</v>
      </c>
      <c r="D60" s="16">
        <f>SUM(D57:D59)</f>
        <v>0</v>
      </c>
      <c r="E60" s="13">
        <f>SUM(E57:E59)</f>
        <v>0</v>
      </c>
      <c r="F60" s="17">
        <f>IF(E60=0,0,ROUND(F57*E57/E60+F58*E58/E60+F59*E59/E60,2))</f>
        <v>0</v>
      </c>
      <c r="G60" s="34" t="s">
        <v>40</v>
      </c>
      <c r="H60" s="35">
        <f>IF(H53=AS$2,ROUND((H57-H58)/(2*H59),4),"")</f>
        <v>0</v>
      </c>
      <c r="I60" s="62" t="s">
        <v>26</v>
      </c>
      <c r="J60" s="59">
        <f>ROUND((J58^(2/3)*$H55^0.5)/$H56,4)</f>
        <v>0.29110000000000003</v>
      </c>
      <c r="K60" s="53"/>
      <c r="L60" s="62" t="s">
        <v>36</v>
      </c>
      <c r="M60" s="64">
        <f>ROUND((M58^(2/3)*$H55^0.5)/$H56,5)</f>
        <v>0.24490999999999999</v>
      </c>
      <c r="N60" s="58"/>
      <c r="O60" s="62" t="s">
        <v>30</v>
      </c>
      <c r="P60" s="59">
        <f>ROUND(3500/(P58+25),4)</f>
        <v>103.13500000000001</v>
      </c>
      <c r="Q60" s="53"/>
      <c r="R60" s="56"/>
      <c r="T60" s="42" t="s">
        <v>49</v>
      </c>
      <c r="U60" s="43">
        <f>IF($H53=$AS$2,$H55^0.5/$H56*(U52*($H58+$H60*U52))^(5/3)-U59*($H58+2*(U52^2+$H60^2*U52^2)^0.5)^(2/3),$H55^0.5/$H56*($H61^2/8*(2*ACOS(1-U52/($H61/2))-SIN(2*ACOS(1-U52/($H61/2)))))^(5/3)-U59*($H61/2*2*ACOS(1-U52/($H61/2)))^(2/3))</f>
        <v>1.501359111225508E-2</v>
      </c>
      <c r="V60" s="43">
        <f t="shared" ref="V60:AN60" si="58">IF($H53=$AS$2,$H55^0.5/$H56*(V52*($H58+$H60*V52))^(5/3)-V59*($H58+2*(V52^2+$H60^2*V52^2)^0.5)^(2/3),$H55^0.5/$H56*($H61^2/8*(2*ACOS(1-V52/($H61/2))-SIN(2*ACOS(1-V52/($H61/2)))))^(5/3)-V59*($H61/2*2*ACOS(1-V52/($H61/2)))^(2/3))</f>
        <v>2.4560859254433628E-3</v>
      </c>
      <c r="W60" s="43">
        <f t="shared" si="58"/>
        <v>1.5981550984305211E-4</v>
      </c>
      <c r="X60" s="43">
        <f t="shared" si="58"/>
        <v>7.2221590430299187E-7</v>
      </c>
      <c r="Y60" s="43">
        <f t="shared" si="58"/>
        <v>9.833050537005894E-9</v>
      </c>
      <c r="Z60" s="43">
        <f t="shared" si="58"/>
        <v>9.833050537005894E-9</v>
      </c>
      <c r="AA60" s="43">
        <f t="shared" si="58"/>
        <v>9.833050537005894E-9</v>
      </c>
      <c r="AB60" s="43">
        <f t="shared" si="58"/>
        <v>9.833050537005894E-9</v>
      </c>
      <c r="AC60" s="43">
        <f t="shared" si="58"/>
        <v>9.833050537005894E-9</v>
      </c>
      <c r="AD60" s="43">
        <f t="shared" si="58"/>
        <v>9.833050537005894E-9</v>
      </c>
      <c r="AE60" s="43">
        <f t="shared" si="58"/>
        <v>9.833050537005894E-9</v>
      </c>
      <c r="AF60" s="43">
        <f t="shared" si="58"/>
        <v>9.833050537005894E-9</v>
      </c>
      <c r="AG60" s="43">
        <f t="shared" si="58"/>
        <v>9.833050537005894E-9</v>
      </c>
      <c r="AH60" s="43">
        <f t="shared" si="58"/>
        <v>9.833050537005894E-9</v>
      </c>
      <c r="AI60" s="43">
        <f t="shared" si="58"/>
        <v>9.833050537005894E-9</v>
      </c>
      <c r="AJ60" s="43">
        <f t="shared" si="58"/>
        <v>9.833050537005894E-9</v>
      </c>
      <c r="AK60" s="43">
        <f t="shared" si="58"/>
        <v>9.833050537005894E-9</v>
      </c>
      <c r="AL60" s="43">
        <f t="shared" si="58"/>
        <v>9.833050537005894E-9</v>
      </c>
      <c r="AM60" s="43">
        <f t="shared" si="58"/>
        <v>9.833050537005894E-9</v>
      </c>
      <c r="AN60" s="43">
        <f t="shared" si="58"/>
        <v>9.833050537005894E-9</v>
      </c>
    </row>
    <row r="61" spans="1:45" ht="14.25" customHeight="1" x14ac:dyDescent="0.15">
      <c r="A61" s="51"/>
      <c r="B61" s="51"/>
      <c r="C61" s="15" t="s">
        <v>8</v>
      </c>
      <c r="D61" s="16">
        <f>SUM(D60,D56)</f>
        <v>701.72400000000005</v>
      </c>
      <c r="E61" s="13">
        <f>SUM(E60,E56)</f>
        <v>7.1000000000000008E-2</v>
      </c>
      <c r="F61" s="17">
        <f>IF(E61=0,0,ROUND(F56*E56/E61+F60*E60/E61,2))</f>
        <v>0.6</v>
      </c>
      <c r="G61" s="28" t="s">
        <v>22</v>
      </c>
      <c r="H61" s="33"/>
      <c r="I61" s="67"/>
      <c r="J61" s="60"/>
      <c r="K61" s="54"/>
      <c r="L61" s="67"/>
      <c r="M61" s="74"/>
      <c r="N61" s="58"/>
      <c r="O61" s="67"/>
      <c r="P61" s="60"/>
      <c r="Q61" s="54"/>
      <c r="R61" s="57"/>
      <c r="T61" s="46" t="s">
        <v>50</v>
      </c>
      <c r="U61" s="47">
        <f>IF($H53=$AS$2,5/3*$H55^0.5/$H56*(U52*($H58+$H60*U52))^(2/3)*($H58+2*$H60*U52)-2/3*U59*($H58+2*(U52^2+$H60^2*U52^2)^0.5)^(-1/3)*(U52^2+$H60^2*U52^2)^(-1/2)*2*U52*(1+$H60^2),5/3*$H55^0.5/$H56*($H61^2/8*(2*ACOS(1-U52/($H61/2))-SIN(2*ACOS(1-U52/($H61/2)))))^(2/3)*($H61^2/8*(1-COS(2*ACOS(1-U52/($H61/2)))))-2/3*U59*($H61/2*2*ACOS(1-U52/($H61/2)))^(-1/3)*$H61/2)</f>
        <v>0.12292768923121163</v>
      </c>
      <c r="V61" s="47">
        <f t="shared" ref="V61:AN61" si="59">IF($H53=$AS$2,5/3*$H55^0.5/$H56*(V52*($H58+$H60*V52))^(2/3)*($H58+2*$H60*V52)-2/3*V59*($H58+2*(V52^2+$H60^2*V52^2)^0.5)^(-1/3)*(V52^2+$H60^2*V52^2)^(-1/2)*2*V52*(1+$H60^2),5/3*$H55^0.5/$H56*($H61^2/8*(2*ACOS(1-V52/($H61/2))-SIN(2*ACOS(1-V52/($H61/2)))))^(2/3)*($H61^2/8*(1-COS(2*ACOS(1-V52/($H61/2)))))-2/3*V59*($H61/2*2*ACOS(1-V52/($H61/2)))^(-1/3)*$H61/2)</f>
        <v>8.3015180046367654E-2</v>
      </c>
      <c r="W61" s="47">
        <f t="shared" si="59"/>
        <v>7.2086435570810056E-2</v>
      </c>
      <c r="X61" s="47">
        <f t="shared" si="59"/>
        <v>7.1240195811424489E-2</v>
      </c>
      <c r="Y61" s="47">
        <f t="shared" si="59"/>
        <v>7.1236374928791216E-2</v>
      </c>
      <c r="Z61" s="47">
        <f t="shared" si="59"/>
        <v>7.1236374928791216E-2</v>
      </c>
      <c r="AA61" s="47">
        <f t="shared" si="59"/>
        <v>7.1236374928791216E-2</v>
      </c>
      <c r="AB61" s="47">
        <f t="shared" si="59"/>
        <v>7.1236374928791216E-2</v>
      </c>
      <c r="AC61" s="47">
        <f t="shared" si="59"/>
        <v>7.1236374928791216E-2</v>
      </c>
      <c r="AD61" s="47">
        <f t="shared" si="59"/>
        <v>7.1236374928791216E-2</v>
      </c>
      <c r="AE61" s="47">
        <f t="shared" si="59"/>
        <v>7.1236374928791216E-2</v>
      </c>
      <c r="AF61" s="47">
        <f t="shared" si="59"/>
        <v>7.1236374928791216E-2</v>
      </c>
      <c r="AG61" s="47">
        <f t="shared" si="59"/>
        <v>7.1236374928791216E-2</v>
      </c>
      <c r="AH61" s="47">
        <f t="shared" si="59"/>
        <v>7.1236374928791216E-2</v>
      </c>
      <c r="AI61" s="47">
        <f t="shared" si="59"/>
        <v>7.1236374928791216E-2</v>
      </c>
      <c r="AJ61" s="47">
        <f t="shared" si="59"/>
        <v>7.1236374928791216E-2</v>
      </c>
      <c r="AK61" s="47">
        <f t="shared" si="59"/>
        <v>7.1236374928791216E-2</v>
      </c>
      <c r="AL61" s="47">
        <f t="shared" si="59"/>
        <v>7.1236374928791216E-2</v>
      </c>
      <c r="AM61" s="47">
        <f t="shared" si="59"/>
        <v>7.1236374928791216E-2</v>
      </c>
      <c r="AN61" s="47">
        <f t="shared" si="59"/>
        <v>7.1236374928791216E-2</v>
      </c>
    </row>
    <row r="62" spans="1:45" ht="14.25" customHeight="1" x14ac:dyDescent="0.15">
      <c r="A62" s="49">
        <v>7</v>
      </c>
      <c r="B62" s="49">
        <v>8</v>
      </c>
      <c r="C62" s="5" t="s">
        <v>68</v>
      </c>
      <c r="D62" s="7">
        <v>103.44799999999999</v>
      </c>
      <c r="E62" s="11">
        <f>ROUND(D62/10000,3)</f>
        <v>0.01</v>
      </c>
      <c r="F62" s="3">
        <v>0.83</v>
      </c>
      <c r="G62" s="25" t="s">
        <v>1</v>
      </c>
      <c r="H62" s="29" t="s">
        <v>80</v>
      </c>
      <c r="I62" s="61" t="s">
        <v>23</v>
      </c>
      <c r="J62" s="73">
        <f>IF($H63=AS$2,ROUND(H69*0.8,4),ROUND(H71*0.8,4))</f>
        <v>0.4</v>
      </c>
      <c r="K62" s="52">
        <f>ROUND(J66*J70,4)</f>
        <v>3.6499999999999998E-2</v>
      </c>
      <c r="L62" s="61" t="s">
        <v>31</v>
      </c>
      <c r="M62" s="63">
        <f>IF(U67=U69,U62,IF(V67=V69,V62,IF(W67=W69,W62,IF(X67=X69,X62,IF(Y67=Y69,Y62,IF(Z67=Z69,Z62,IF(AA67=AA69,AA62,IF(AB67=AB69,AB62,IF(AC67=AC69,AC62,IF(AD67=AD69,AD62,IF(AE67=AE69,AE62,IF(AF67=AF69,AF62,IF(AG67=AG69,AG62,IF(AH67=AH69,AH62,IF(AI67=AI69,AI62,IF(AJ67=AJ69,AJ62,IF(AK67=AK69,AK62,IF(AL67=AL69,AL62,IF(AM67=AM69,AM62,IF(AN67=AN69,AN62,AN62))))))))))))))))))))</f>
        <v>0.30745</v>
      </c>
      <c r="N62" s="58">
        <f>ROUND(M66*M70,4)</f>
        <v>2.6599999999999999E-2</v>
      </c>
      <c r="O62" s="61" t="s">
        <v>99</v>
      </c>
      <c r="P62" s="63">
        <f>M70</f>
        <v>0.28860999999999998</v>
      </c>
      <c r="Q62" s="52">
        <f>ROUND($F71*$P70*$E71/360,4)</f>
        <v>2.6599999999999999E-2</v>
      </c>
      <c r="R62" s="55" t="str">
        <f>IF(AND(K62&gt;Q62,N62=Q62),"ＯＫ","ＮＧ")</f>
        <v>ＯＫ</v>
      </c>
      <c r="T62" s="40" t="s">
        <v>41</v>
      </c>
      <c r="U62" s="41">
        <f>J62</f>
        <v>0.4</v>
      </c>
      <c r="V62" s="41">
        <f>IF($H63=$AS$2,ROUND(U62-U70/U71,5),ROUND($H71/2-$H71/2*COS((2*ACOS(1-U62/($H71/2))-U70/U71)/2),5))</f>
        <v>0.31813000000000002</v>
      </c>
      <c r="W62" s="41">
        <f t="shared" ref="W62:AN62" si="60">IF($H63=$AS$2,ROUND(V62-V70/V71,5),ROUND($H71/2-$H71/2*COS((2*ACOS(1-V62/($H71/2))-V70/V71)/2),5))</f>
        <v>0.30745</v>
      </c>
      <c r="X62" s="41">
        <f t="shared" si="60"/>
        <v>0.30726999999999999</v>
      </c>
      <c r="Y62" s="41">
        <f t="shared" si="60"/>
        <v>0.30726999999999999</v>
      </c>
      <c r="Z62" s="41">
        <f t="shared" si="60"/>
        <v>0.30726999999999999</v>
      </c>
      <c r="AA62" s="41">
        <f t="shared" si="60"/>
        <v>0.30726999999999999</v>
      </c>
      <c r="AB62" s="41">
        <f t="shared" si="60"/>
        <v>0.30726999999999999</v>
      </c>
      <c r="AC62" s="41">
        <f t="shared" si="60"/>
        <v>0.30726999999999999</v>
      </c>
      <c r="AD62" s="41">
        <f t="shared" si="60"/>
        <v>0.30726999999999999</v>
      </c>
      <c r="AE62" s="41">
        <f t="shared" si="60"/>
        <v>0.30726999999999999</v>
      </c>
      <c r="AF62" s="41">
        <f t="shared" si="60"/>
        <v>0.30726999999999999</v>
      </c>
      <c r="AG62" s="41">
        <f t="shared" si="60"/>
        <v>0.30726999999999999</v>
      </c>
      <c r="AH62" s="41">
        <f t="shared" si="60"/>
        <v>0.30726999999999999</v>
      </c>
      <c r="AI62" s="41">
        <f t="shared" si="60"/>
        <v>0.30726999999999999</v>
      </c>
      <c r="AJ62" s="41">
        <f t="shared" si="60"/>
        <v>0.30726999999999999</v>
      </c>
      <c r="AK62" s="41">
        <f t="shared" si="60"/>
        <v>0.30726999999999999</v>
      </c>
      <c r="AL62" s="41">
        <f t="shared" si="60"/>
        <v>0.30726999999999999</v>
      </c>
      <c r="AM62" s="41">
        <f t="shared" si="60"/>
        <v>0.30726999999999999</v>
      </c>
      <c r="AN62" s="41">
        <f t="shared" si="60"/>
        <v>0.30726999999999999</v>
      </c>
      <c r="AS62" t="s">
        <v>11</v>
      </c>
    </row>
    <row r="63" spans="1:45" ht="14.25" customHeight="1" x14ac:dyDescent="0.15">
      <c r="A63" s="50"/>
      <c r="B63" s="50"/>
      <c r="C63" s="6" t="s">
        <v>69</v>
      </c>
      <c r="D63" s="8">
        <v>862.5</v>
      </c>
      <c r="E63" s="12">
        <f>ROUND(D63/10000,3)</f>
        <v>8.5999999999999993E-2</v>
      </c>
      <c r="F63" s="4">
        <v>0.56999999999999995</v>
      </c>
      <c r="G63" s="26" t="s">
        <v>17</v>
      </c>
      <c r="H63" s="30" t="s">
        <v>11</v>
      </c>
      <c r="I63" s="62"/>
      <c r="J63" s="59"/>
      <c r="K63" s="53"/>
      <c r="L63" s="62"/>
      <c r="M63" s="64"/>
      <c r="N63" s="58"/>
      <c r="O63" s="62"/>
      <c r="P63" s="64"/>
      <c r="Q63" s="53"/>
      <c r="R63" s="56"/>
      <c r="T63" s="42" t="s">
        <v>42</v>
      </c>
      <c r="U63" s="43">
        <f>IF($H63=$AS$2,ROUND($H68+2*(U62^2+$H70^2*U62^2)^0.5,5),ROUND($H71/2*2*ACOS(1-U62/($H71/2)),5))</f>
        <v>1.1000000000000001</v>
      </c>
      <c r="V63" s="43">
        <f t="shared" ref="V63:AN63" si="61">IF($H63=$AS$2,ROUND($H68+2*(V62^2+$H70^2*V62^2)^0.5,5),ROUND($H71/2*2*ACOS(1-V62/($H71/2)),5))</f>
        <v>0.93625999999999998</v>
      </c>
      <c r="W63" s="43">
        <f t="shared" si="61"/>
        <v>0.91490000000000005</v>
      </c>
      <c r="X63" s="43">
        <f t="shared" si="61"/>
        <v>0.91454000000000002</v>
      </c>
      <c r="Y63" s="43">
        <f t="shared" si="61"/>
        <v>0.91454000000000002</v>
      </c>
      <c r="Z63" s="43">
        <f t="shared" si="61"/>
        <v>0.91454000000000002</v>
      </c>
      <c r="AA63" s="43">
        <f t="shared" si="61"/>
        <v>0.91454000000000002</v>
      </c>
      <c r="AB63" s="43">
        <f t="shared" si="61"/>
        <v>0.91454000000000002</v>
      </c>
      <c r="AC63" s="43">
        <f t="shared" si="61"/>
        <v>0.91454000000000002</v>
      </c>
      <c r="AD63" s="43">
        <f t="shared" si="61"/>
        <v>0.91454000000000002</v>
      </c>
      <c r="AE63" s="43">
        <f t="shared" si="61"/>
        <v>0.91454000000000002</v>
      </c>
      <c r="AF63" s="43">
        <f t="shared" si="61"/>
        <v>0.91454000000000002</v>
      </c>
      <c r="AG63" s="43">
        <f t="shared" si="61"/>
        <v>0.91454000000000002</v>
      </c>
      <c r="AH63" s="43">
        <f t="shared" si="61"/>
        <v>0.91454000000000002</v>
      </c>
      <c r="AI63" s="43">
        <f t="shared" si="61"/>
        <v>0.91454000000000002</v>
      </c>
      <c r="AJ63" s="43">
        <f t="shared" si="61"/>
        <v>0.91454000000000002</v>
      </c>
      <c r="AK63" s="43">
        <f t="shared" si="61"/>
        <v>0.91454000000000002</v>
      </c>
      <c r="AL63" s="43">
        <f t="shared" si="61"/>
        <v>0.91454000000000002</v>
      </c>
      <c r="AM63" s="43">
        <f t="shared" si="61"/>
        <v>0.91454000000000002</v>
      </c>
      <c r="AN63" s="43">
        <f t="shared" si="61"/>
        <v>0.91454000000000002</v>
      </c>
      <c r="AS63" t="s">
        <v>12</v>
      </c>
    </row>
    <row r="64" spans="1:45" ht="14.25" customHeight="1" x14ac:dyDescent="0.15">
      <c r="A64" s="50"/>
      <c r="B64" s="50"/>
      <c r="C64" s="6"/>
      <c r="D64" s="8"/>
      <c r="E64" s="12">
        <f>ROUND(D64/10000,3)</f>
        <v>0</v>
      </c>
      <c r="F64" s="4"/>
      <c r="G64" s="26" t="s">
        <v>18</v>
      </c>
      <c r="H64" s="31">
        <v>42.9</v>
      </c>
      <c r="I64" s="62" t="s">
        <v>24</v>
      </c>
      <c r="J64" s="59">
        <f>IF($H63=$AS$2,ROUND($H68+2*(J62^2+$H70^2*J62^2)^0.5,4),ROUND($H71/2*(2*ACOS(1-J62/($H71/2))),4))</f>
        <v>1.1000000000000001</v>
      </c>
      <c r="K64" s="53"/>
      <c r="L64" s="62" t="s">
        <v>34</v>
      </c>
      <c r="M64" s="65">
        <f>IF($H63=$AS$2,ROUND($H68+2*(M62^2+$H70^2*M62^2)^0.5,5),ROUND($H71/2*(2*ACOS(1-M62/($H71/2))),5))</f>
        <v>0.91490000000000005</v>
      </c>
      <c r="N64" s="58"/>
      <c r="O64" s="68" t="s">
        <v>27</v>
      </c>
      <c r="P64" s="70">
        <f>P58</f>
        <v>8.9360999999999997</v>
      </c>
      <c r="Q64" s="53"/>
      <c r="R64" s="56"/>
      <c r="T64" s="42" t="s">
        <v>43</v>
      </c>
      <c r="U64" s="43">
        <f>IF($H63=$AS$2,ROUND(U62*($H68+$H70*U62),5),ROUND($H71^2/8*(2*ACOS(1-U62/($H71/2))-SIN(2*ACOS(1-U62/($H71/2)))),5))</f>
        <v>0.12</v>
      </c>
      <c r="V64" s="43">
        <f t="shared" ref="V64:AN64" si="62">IF($H63=$AS$2,ROUND(V62*($H68+$H70*V62),5),ROUND($H71^2/8*(2*ACOS(1-V62/($H71/2))-SIN(2*ACOS(1-V62/($H71/2)))),5))</f>
        <v>9.5439999999999997E-2</v>
      </c>
      <c r="W64" s="43">
        <f t="shared" si="62"/>
        <v>9.2240000000000003E-2</v>
      </c>
      <c r="X64" s="43">
        <f t="shared" si="62"/>
        <v>9.2179999999999998E-2</v>
      </c>
      <c r="Y64" s="43">
        <f t="shared" si="62"/>
        <v>9.2179999999999998E-2</v>
      </c>
      <c r="Z64" s="43">
        <f t="shared" si="62"/>
        <v>9.2179999999999998E-2</v>
      </c>
      <c r="AA64" s="43">
        <f t="shared" si="62"/>
        <v>9.2179999999999998E-2</v>
      </c>
      <c r="AB64" s="43">
        <f t="shared" si="62"/>
        <v>9.2179999999999998E-2</v>
      </c>
      <c r="AC64" s="43">
        <f t="shared" si="62"/>
        <v>9.2179999999999998E-2</v>
      </c>
      <c r="AD64" s="43">
        <f t="shared" si="62"/>
        <v>9.2179999999999998E-2</v>
      </c>
      <c r="AE64" s="43">
        <f t="shared" si="62"/>
        <v>9.2179999999999998E-2</v>
      </c>
      <c r="AF64" s="43">
        <f t="shared" si="62"/>
        <v>9.2179999999999998E-2</v>
      </c>
      <c r="AG64" s="43">
        <f t="shared" si="62"/>
        <v>9.2179999999999998E-2</v>
      </c>
      <c r="AH64" s="43">
        <f t="shared" si="62"/>
        <v>9.2179999999999998E-2</v>
      </c>
      <c r="AI64" s="43">
        <f t="shared" si="62"/>
        <v>9.2179999999999998E-2</v>
      </c>
      <c r="AJ64" s="43">
        <f t="shared" si="62"/>
        <v>9.2179999999999998E-2</v>
      </c>
      <c r="AK64" s="43">
        <f t="shared" si="62"/>
        <v>9.2179999999999998E-2</v>
      </c>
      <c r="AL64" s="43">
        <f t="shared" si="62"/>
        <v>9.2179999999999998E-2</v>
      </c>
      <c r="AM64" s="43">
        <f t="shared" si="62"/>
        <v>9.2179999999999998E-2</v>
      </c>
      <c r="AN64" s="43">
        <f t="shared" si="62"/>
        <v>9.2179999999999998E-2</v>
      </c>
    </row>
    <row r="65" spans="1:45" ht="14.25" customHeight="1" x14ac:dyDescent="0.15">
      <c r="A65" s="50"/>
      <c r="B65" s="50"/>
      <c r="C65" s="6"/>
      <c r="D65" s="8"/>
      <c r="E65" s="12">
        <f>ROUND(D65/10000,3)</f>
        <v>0</v>
      </c>
      <c r="F65" s="4"/>
      <c r="G65" s="26" t="s">
        <v>19</v>
      </c>
      <c r="H65" s="48">
        <v>2.9999999999999997E-4</v>
      </c>
      <c r="I65" s="62"/>
      <c r="J65" s="59"/>
      <c r="K65" s="53"/>
      <c r="L65" s="62"/>
      <c r="M65" s="66"/>
      <c r="N65" s="58"/>
      <c r="O65" s="69"/>
      <c r="P65" s="70"/>
      <c r="Q65" s="53"/>
      <c r="R65" s="56"/>
      <c r="T65" s="42" t="s">
        <v>44</v>
      </c>
      <c r="U65" s="43">
        <f>ROUND(U64/U63,5)</f>
        <v>0.10909000000000001</v>
      </c>
      <c r="V65" s="43">
        <f t="shared" ref="V65:AN65" si="63">ROUND(V64/V63,5)</f>
        <v>0.10194</v>
      </c>
      <c r="W65" s="43">
        <f t="shared" si="63"/>
        <v>0.10082000000000001</v>
      </c>
      <c r="X65" s="43">
        <f t="shared" si="63"/>
        <v>0.10079</v>
      </c>
      <c r="Y65" s="43">
        <f t="shared" si="63"/>
        <v>0.10079</v>
      </c>
      <c r="Z65" s="43">
        <f t="shared" si="63"/>
        <v>0.10079</v>
      </c>
      <c r="AA65" s="43">
        <f t="shared" si="63"/>
        <v>0.10079</v>
      </c>
      <c r="AB65" s="43">
        <f t="shared" si="63"/>
        <v>0.10079</v>
      </c>
      <c r="AC65" s="43">
        <f t="shared" si="63"/>
        <v>0.10079</v>
      </c>
      <c r="AD65" s="43">
        <f t="shared" si="63"/>
        <v>0.10079</v>
      </c>
      <c r="AE65" s="43">
        <f t="shared" si="63"/>
        <v>0.10079</v>
      </c>
      <c r="AF65" s="43">
        <f t="shared" si="63"/>
        <v>0.10079</v>
      </c>
      <c r="AG65" s="43">
        <f t="shared" si="63"/>
        <v>0.10079</v>
      </c>
      <c r="AH65" s="43">
        <f t="shared" si="63"/>
        <v>0.10079</v>
      </c>
      <c r="AI65" s="43">
        <f t="shared" si="63"/>
        <v>0.10079</v>
      </c>
      <c r="AJ65" s="43">
        <f t="shared" si="63"/>
        <v>0.10079</v>
      </c>
      <c r="AK65" s="43">
        <f t="shared" si="63"/>
        <v>0.10079</v>
      </c>
      <c r="AL65" s="43">
        <f t="shared" si="63"/>
        <v>0.10079</v>
      </c>
      <c r="AM65" s="43">
        <f t="shared" si="63"/>
        <v>0.10079</v>
      </c>
      <c r="AN65" s="43">
        <f t="shared" si="63"/>
        <v>0.10079</v>
      </c>
    </row>
    <row r="66" spans="1:45" ht="14.25" customHeight="1" x14ac:dyDescent="0.15">
      <c r="A66" s="50"/>
      <c r="B66" s="50"/>
      <c r="C66" s="15" t="s">
        <v>6</v>
      </c>
      <c r="D66" s="16">
        <f>SUM(D62:D65)</f>
        <v>965.94799999999998</v>
      </c>
      <c r="E66" s="13">
        <f>SUM(E62:E65)</f>
        <v>9.5999999999999988E-2</v>
      </c>
      <c r="F66" s="17">
        <f>IF(E66=0,0,ROUND(F62*E62/E66+F63*E63/E66+F64*E64/E66+F65*E65/E66,2))</f>
        <v>0.6</v>
      </c>
      <c r="G66" s="39" t="s">
        <v>20</v>
      </c>
      <c r="H66" s="32">
        <v>1.2999999999999999E-2</v>
      </c>
      <c r="I66" s="62" t="s">
        <v>32</v>
      </c>
      <c r="J66" s="59">
        <f>IF($H63=$AS$2,ROUND(J62*($H68+$H70*J62),4),ROUND($H71^2/8*((2*ACOS(1-J62/($H71/2)))-SIN((2*ACOS(1-J62/($H71/2))))),4))</f>
        <v>0.12</v>
      </c>
      <c r="K66" s="53"/>
      <c r="L66" s="62" t="s">
        <v>33</v>
      </c>
      <c r="M66" s="64">
        <f>IF($H63=$AS$2,ROUND(M62*($H68+$H70*M62),5),ROUND($H71^2/8*(2*ACOS(1-M62/($H71/2))-SIN(2*ACOS(1-M62/($H71/2)))),5))</f>
        <v>9.2240000000000003E-2</v>
      </c>
      <c r="N66" s="58"/>
      <c r="O66" s="62" t="s">
        <v>28</v>
      </c>
      <c r="P66" s="59">
        <f>ROUND($H64/M70/60,4)</f>
        <v>2.4773999999999998</v>
      </c>
      <c r="Q66" s="53"/>
      <c r="R66" s="56"/>
      <c r="T66" s="42" t="s">
        <v>45</v>
      </c>
      <c r="U66" s="43">
        <f>ROUND((U65^(2/3)*$H65^0.5)/$H66,5)</f>
        <v>0.30419000000000002</v>
      </c>
      <c r="V66" s="43">
        <f>ROUND((V65^(2/3)*$H65^0.5)/$H66,5)</f>
        <v>0.29075000000000001</v>
      </c>
      <c r="W66" s="43">
        <f t="shared" ref="W66:AN66" si="64">ROUND((W65^(2/3)*$H65^0.5)/$H66,5)</f>
        <v>0.28860999999999998</v>
      </c>
      <c r="X66" s="43">
        <f t="shared" si="64"/>
        <v>0.28855999999999998</v>
      </c>
      <c r="Y66" s="43">
        <f t="shared" si="64"/>
        <v>0.28855999999999998</v>
      </c>
      <c r="Z66" s="43">
        <f t="shared" si="64"/>
        <v>0.28855999999999998</v>
      </c>
      <c r="AA66" s="43">
        <f t="shared" si="64"/>
        <v>0.28855999999999998</v>
      </c>
      <c r="AB66" s="43">
        <f t="shared" si="64"/>
        <v>0.28855999999999998</v>
      </c>
      <c r="AC66" s="43">
        <f t="shared" si="64"/>
        <v>0.28855999999999998</v>
      </c>
      <c r="AD66" s="43">
        <f t="shared" si="64"/>
        <v>0.28855999999999998</v>
      </c>
      <c r="AE66" s="43">
        <f t="shared" si="64"/>
        <v>0.28855999999999998</v>
      </c>
      <c r="AF66" s="43">
        <f t="shared" si="64"/>
        <v>0.28855999999999998</v>
      </c>
      <c r="AG66" s="43">
        <f t="shared" si="64"/>
        <v>0.28855999999999998</v>
      </c>
      <c r="AH66" s="43">
        <f t="shared" si="64"/>
        <v>0.28855999999999998</v>
      </c>
      <c r="AI66" s="43">
        <f t="shared" si="64"/>
        <v>0.28855999999999998</v>
      </c>
      <c r="AJ66" s="43">
        <f t="shared" si="64"/>
        <v>0.28855999999999998</v>
      </c>
      <c r="AK66" s="43">
        <f t="shared" si="64"/>
        <v>0.28855999999999998</v>
      </c>
      <c r="AL66" s="43">
        <f t="shared" si="64"/>
        <v>0.28855999999999998</v>
      </c>
      <c r="AM66" s="43">
        <f t="shared" si="64"/>
        <v>0.28855999999999998</v>
      </c>
      <c r="AN66" s="43">
        <f t="shared" si="64"/>
        <v>0.28855999999999998</v>
      </c>
    </row>
    <row r="67" spans="1:45" ht="14.25" customHeight="1" x14ac:dyDescent="0.15">
      <c r="A67" s="50"/>
      <c r="B67" s="50"/>
      <c r="C67" s="5" t="s">
        <v>85</v>
      </c>
      <c r="D67" s="7">
        <f>D61</f>
        <v>701.72400000000005</v>
      </c>
      <c r="E67" s="11">
        <f>ROUND(D67/10000,3)</f>
        <v>7.0000000000000007E-2</v>
      </c>
      <c r="F67" s="3">
        <f>F61</f>
        <v>0.6</v>
      </c>
      <c r="G67" s="26" t="s">
        <v>93</v>
      </c>
      <c r="H67" s="31">
        <v>0.3</v>
      </c>
      <c r="I67" s="62"/>
      <c r="J67" s="59"/>
      <c r="K67" s="53"/>
      <c r="L67" s="62"/>
      <c r="M67" s="64"/>
      <c r="N67" s="58"/>
      <c r="O67" s="62"/>
      <c r="P67" s="59"/>
      <c r="Q67" s="53"/>
      <c r="R67" s="56"/>
      <c r="T67" s="44" t="s">
        <v>46</v>
      </c>
      <c r="U67" s="45">
        <f>ROUND(U64*U66,4)</f>
        <v>3.6499999999999998E-2</v>
      </c>
      <c r="V67" s="45">
        <f t="shared" ref="V67:AN67" si="65">ROUND(V64*V66,4)</f>
        <v>2.7699999999999999E-2</v>
      </c>
      <c r="W67" s="45">
        <f t="shared" si="65"/>
        <v>2.6599999999999999E-2</v>
      </c>
      <c r="X67" s="45">
        <f t="shared" si="65"/>
        <v>2.6599999999999999E-2</v>
      </c>
      <c r="Y67" s="45">
        <f t="shared" si="65"/>
        <v>2.6599999999999999E-2</v>
      </c>
      <c r="Z67" s="45">
        <f t="shared" si="65"/>
        <v>2.6599999999999999E-2</v>
      </c>
      <c r="AA67" s="45">
        <f t="shared" si="65"/>
        <v>2.6599999999999999E-2</v>
      </c>
      <c r="AB67" s="45">
        <f t="shared" si="65"/>
        <v>2.6599999999999999E-2</v>
      </c>
      <c r="AC67" s="45">
        <f t="shared" si="65"/>
        <v>2.6599999999999999E-2</v>
      </c>
      <c r="AD67" s="45">
        <f t="shared" si="65"/>
        <v>2.6599999999999999E-2</v>
      </c>
      <c r="AE67" s="45">
        <f t="shared" si="65"/>
        <v>2.6599999999999999E-2</v>
      </c>
      <c r="AF67" s="45">
        <f t="shared" si="65"/>
        <v>2.6599999999999999E-2</v>
      </c>
      <c r="AG67" s="45">
        <f t="shared" si="65"/>
        <v>2.6599999999999999E-2</v>
      </c>
      <c r="AH67" s="45">
        <f t="shared" si="65"/>
        <v>2.6599999999999999E-2</v>
      </c>
      <c r="AI67" s="45">
        <f t="shared" si="65"/>
        <v>2.6599999999999999E-2</v>
      </c>
      <c r="AJ67" s="45">
        <f t="shared" si="65"/>
        <v>2.6599999999999999E-2</v>
      </c>
      <c r="AK67" s="45">
        <f t="shared" si="65"/>
        <v>2.6599999999999999E-2</v>
      </c>
      <c r="AL67" s="45">
        <f t="shared" si="65"/>
        <v>2.6599999999999999E-2</v>
      </c>
      <c r="AM67" s="45">
        <f t="shared" si="65"/>
        <v>2.6599999999999999E-2</v>
      </c>
      <c r="AN67" s="45">
        <f t="shared" si="65"/>
        <v>2.6599999999999999E-2</v>
      </c>
    </row>
    <row r="68" spans="1:45" ht="14.25" customHeight="1" x14ac:dyDescent="0.15">
      <c r="A68" s="50"/>
      <c r="B68" s="50"/>
      <c r="C68" s="6"/>
      <c r="D68" s="8"/>
      <c r="E68" s="12">
        <f>ROUND(D68/10000,3)</f>
        <v>0</v>
      </c>
      <c r="F68" s="4"/>
      <c r="G68" s="26" t="s">
        <v>94</v>
      </c>
      <c r="H68" s="31">
        <v>0.3</v>
      </c>
      <c r="I68" s="62" t="s">
        <v>25</v>
      </c>
      <c r="J68" s="59">
        <f>ROUND(J66/J64,4)</f>
        <v>0.1091</v>
      </c>
      <c r="K68" s="53"/>
      <c r="L68" s="62" t="s">
        <v>35</v>
      </c>
      <c r="M68" s="64">
        <f>ROUND(M66/M64,5)</f>
        <v>0.10082000000000001</v>
      </c>
      <c r="N68" s="58"/>
      <c r="O68" s="62" t="s">
        <v>29</v>
      </c>
      <c r="P68" s="59">
        <f>SUM(P64:P67)</f>
        <v>11.413499999999999</v>
      </c>
      <c r="Q68" s="53"/>
      <c r="R68" s="56"/>
      <c r="T68" s="42" t="s">
        <v>47</v>
      </c>
      <c r="U68" s="43">
        <f>ROUND($H64/U66/60,4)</f>
        <v>2.3504999999999998</v>
      </c>
      <c r="V68" s="43">
        <f t="shared" ref="V68:AM68" si="66">ROUND($H64/V66/60,4)</f>
        <v>2.4592000000000001</v>
      </c>
      <c r="W68" s="43">
        <f t="shared" si="66"/>
        <v>2.4773999999999998</v>
      </c>
      <c r="X68" s="43">
        <f t="shared" si="66"/>
        <v>2.4777999999999998</v>
      </c>
      <c r="Y68" s="43">
        <f t="shared" si="66"/>
        <v>2.4777999999999998</v>
      </c>
      <c r="Z68" s="43">
        <f t="shared" si="66"/>
        <v>2.4777999999999998</v>
      </c>
      <c r="AA68" s="43">
        <f t="shared" si="66"/>
        <v>2.4777999999999998</v>
      </c>
      <c r="AB68" s="43">
        <f t="shared" si="66"/>
        <v>2.4777999999999998</v>
      </c>
      <c r="AC68" s="43">
        <f t="shared" si="66"/>
        <v>2.4777999999999998</v>
      </c>
      <c r="AD68" s="43">
        <f t="shared" si="66"/>
        <v>2.4777999999999998</v>
      </c>
      <c r="AE68" s="43">
        <f t="shared" si="66"/>
        <v>2.4777999999999998</v>
      </c>
      <c r="AF68" s="43">
        <f t="shared" si="66"/>
        <v>2.4777999999999998</v>
      </c>
      <c r="AG68" s="43">
        <f t="shared" si="66"/>
        <v>2.4777999999999998</v>
      </c>
      <c r="AH68" s="43">
        <f t="shared" si="66"/>
        <v>2.4777999999999998</v>
      </c>
      <c r="AI68" s="43">
        <f t="shared" si="66"/>
        <v>2.4777999999999998</v>
      </c>
      <c r="AJ68" s="43">
        <f t="shared" si="66"/>
        <v>2.4777999999999998</v>
      </c>
      <c r="AK68" s="43">
        <f t="shared" si="66"/>
        <v>2.4777999999999998</v>
      </c>
      <c r="AL68" s="43">
        <f t="shared" si="66"/>
        <v>2.4777999999999998</v>
      </c>
      <c r="AM68" s="43">
        <f t="shared" si="66"/>
        <v>2.4777999999999998</v>
      </c>
      <c r="AN68" s="43">
        <f>ROUND($H64/AN66/60,4)</f>
        <v>2.4777999999999998</v>
      </c>
    </row>
    <row r="69" spans="1:45" ht="14.25" customHeight="1" x14ac:dyDescent="0.15">
      <c r="A69" s="50"/>
      <c r="B69" s="50"/>
      <c r="C69" s="6"/>
      <c r="D69" s="8"/>
      <c r="E69" s="12">
        <f>ROUND(D69/10000,3)</f>
        <v>0</v>
      </c>
      <c r="F69" s="4"/>
      <c r="G69" s="26" t="s">
        <v>21</v>
      </c>
      <c r="H69" s="31">
        <v>0.5</v>
      </c>
      <c r="I69" s="62"/>
      <c r="J69" s="59"/>
      <c r="K69" s="53"/>
      <c r="L69" s="62"/>
      <c r="M69" s="64"/>
      <c r="N69" s="58"/>
      <c r="O69" s="62"/>
      <c r="P69" s="59"/>
      <c r="Q69" s="53"/>
      <c r="R69" s="56"/>
      <c r="T69" s="44" t="s">
        <v>48</v>
      </c>
      <c r="U69" s="45">
        <f>ROUND($F71*3500/($P64+U68+25)*$E71/360,4)</f>
        <v>2.6700000000000002E-2</v>
      </c>
      <c r="V69" s="45">
        <f t="shared" ref="V69:AN69" si="67">ROUND($F71*3500/($P64+V68+25)*$E71/360,4)</f>
        <v>2.6599999999999999E-2</v>
      </c>
      <c r="W69" s="45">
        <f t="shared" si="67"/>
        <v>2.6599999999999999E-2</v>
      </c>
      <c r="X69" s="45">
        <f t="shared" si="67"/>
        <v>2.6599999999999999E-2</v>
      </c>
      <c r="Y69" s="45">
        <f t="shared" si="67"/>
        <v>2.6599999999999999E-2</v>
      </c>
      <c r="Z69" s="45">
        <f t="shared" si="67"/>
        <v>2.6599999999999999E-2</v>
      </c>
      <c r="AA69" s="45">
        <f t="shared" si="67"/>
        <v>2.6599999999999999E-2</v>
      </c>
      <c r="AB69" s="45">
        <f t="shared" si="67"/>
        <v>2.6599999999999999E-2</v>
      </c>
      <c r="AC69" s="45">
        <f t="shared" si="67"/>
        <v>2.6599999999999999E-2</v>
      </c>
      <c r="AD69" s="45">
        <f t="shared" si="67"/>
        <v>2.6599999999999999E-2</v>
      </c>
      <c r="AE69" s="45">
        <f t="shared" si="67"/>
        <v>2.6599999999999999E-2</v>
      </c>
      <c r="AF69" s="45">
        <f t="shared" si="67"/>
        <v>2.6599999999999999E-2</v>
      </c>
      <c r="AG69" s="45">
        <f t="shared" si="67"/>
        <v>2.6599999999999999E-2</v>
      </c>
      <c r="AH69" s="45">
        <f t="shared" si="67"/>
        <v>2.6599999999999999E-2</v>
      </c>
      <c r="AI69" s="45">
        <f t="shared" si="67"/>
        <v>2.6599999999999999E-2</v>
      </c>
      <c r="AJ69" s="45">
        <f t="shared" si="67"/>
        <v>2.6599999999999999E-2</v>
      </c>
      <c r="AK69" s="45">
        <f t="shared" si="67"/>
        <v>2.6599999999999999E-2</v>
      </c>
      <c r="AL69" s="45">
        <f t="shared" si="67"/>
        <v>2.6599999999999999E-2</v>
      </c>
      <c r="AM69" s="45">
        <f t="shared" si="67"/>
        <v>2.6599999999999999E-2</v>
      </c>
      <c r="AN69" s="45">
        <f t="shared" si="67"/>
        <v>2.6599999999999999E-2</v>
      </c>
    </row>
    <row r="70" spans="1:45" ht="14.25" customHeight="1" x14ac:dyDescent="0.15">
      <c r="A70" s="50"/>
      <c r="B70" s="50"/>
      <c r="C70" s="15" t="s">
        <v>7</v>
      </c>
      <c r="D70" s="16">
        <f>SUM(D67:D69)</f>
        <v>701.72400000000005</v>
      </c>
      <c r="E70" s="13">
        <f>SUM(E67:E69)</f>
        <v>7.0000000000000007E-2</v>
      </c>
      <c r="F70" s="17">
        <f>IF(E70=0,0,ROUND(F67*E67/E70+F68*E68/E70+F69*E69/E70,2))</f>
        <v>0.6</v>
      </c>
      <c r="G70" s="34" t="s">
        <v>40</v>
      </c>
      <c r="H70" s="35">
        <f>IF(H63=AS$2,ROUND((H67-H68)/(2*H69),4),"")</f>
        <v>0</v>
      </c>
      <c r="I70" s="62" t="s">
        <v>26</v>
      </c>
      <c r="J70" s="59">
        <f>ROUND((J68^(2/3)*$H65^0.5)/$H66,4)</f>
        <v>0.30420000000000003</v>
      </c>
      <c r="K70" s="53"/>
      <c r="L70" s="62" t="s">
        <v>36</v>
      </c>
      <c r="M70" s="64">
        <f>ROUND((M68^(2/3)*$H65^0.5)/$H66,5)</f>
        <v>0.28860999999999998</v>
      </c>
      <c r="N70" s="58"/>
      <c r="O70" s="62" t="s">
        <v>30</v>
      </c>
      <c r="P70" s="59">
        <f>ROUND(3500/(P68+25),4)</f>
        <v>96.118200000000002</v>
      </c>
      <c r="Q70" s="53"/>
      <c r="R70" s="56"/>
      <c r="T70" s="42" t="s">
        <v>49</v>
      </c>
      <c r="U70" s="43">
        <f>IF($H63=$AS$2,$H65^0.5/$H66*(U62*($H68+$H70*U62))^(5/3)-U69*($H68+2*(U62^2+$H70^2*U62^2)^0.5)^(2/3),$H65^0.5/$H66*($H71^2/8*(2*ACOS(1-U62/($H71/2))-SIN(2*ACOS(1-U62/($H71/2)))))^(5/3)-U69*($H71/2*2*ACOS(1-U62/($H71/2)))^(2/3))</f>
        <v>1.0445710905642051E-2</v>
      </c>
      <c r="V70" s="43">
        <f t="shared" ref="V70:AN70" si="68">IF($H63=$AS$2,$H65^0.5/$H66*(V62*($H68+$H70*V62))^(5/3)-V69*($H68+2*(V62^2+$H70^2*V62^2)^0.5)^(2/3),$H65^0.5/$H66*($H71^2/8*(2*ACOS(1-V62/($H71/2))-SIN(2*ACOS(1-V62/($H71/2)))))^(5/3)-V69*($H71/2*2*ACOS(1-V62/($H71/2)))^(2/3))</f>
        <v>1.0985461812215644E-3</v>
      </c>
      <c r="W70" s="43">
        <f t="shared" si="68"/>
        <v>1.8062551192823267E-5</v>
      </c>
      <c r="X70" s="43">
        <f t="shared" si="68"/>
        <v>1.6504974699807495E-7</v>
      </c>
      <c r="Y70" s="43">
        <f t="shared" si="68"/>
        <v>1.6504974699807495E-7</v>
      </c>
      <c r="Z70" s="43">
        <f t="shared" si="68"/>
        <v>1.6504974699807495E-7</v>
      </c>
      <c r="AA70" s="43">
        <f t="shared" si="68"/>
        <v>1.6504974699807495E-7</v>
      </c>
      <c r="AB70" s="43">
        <f t="shared" si="68"/>
        <v>1.6504974699807495E-7</v>
      </c>
      <c r="AC70" s="43">
        <f t="shared" si="68"/>
        <v>1.6504974699807495E-7</v>
      </c>
      <c r="AD70" s="43">
        <f t="shared" si="68"/>
        <v>1.6504974699807495E-7</v>
      </c>
      <c r="AE70" s="43">
        <f t="shared" si="68"/>
        <v>1.6504974699807495E-7</v>
      </c>
      <c r="AF70" s="43">
        <f t="shared" si="68"/>
        <v>1.6504974699807495E-7</v>
      </c>
      <c r="AG70" s="43">
        <f t="shared" si="68"/>
        <v>1.6504974699807495E-7</v>
      </c>
      <c r="AH70" s="43">
        <f t="shared" si="68"/>
        <v>1.6504974699807495E-7</v>
      </c>
      <c r="AI70" s="43">
        <f t="shared" si="68"/>
        <v>1.6504974699807495E-7</v>
      </c>
      <c r="AJ70" s="43">
        <f t="shared" si="68"/>
        <v>1.6504974699807495E-7</v>
      </c>
      <c r="AK70" s="43">
        <f t="shared" si="68"/>
        <v>1.6504974699807495E-7</v>
      </c>
      <c r="AL70" s="43">
        <f t="shared" si="68"/>
        <v>1.6504974699807495E-7</v>
      </c>
      <c r="AM70" s="43">
        <f t="shared" si="68"/>
        <v>1.6504974699807495E-7</v>
      </c>
      <c r="AN70" s="43">
        <f t="shared" si="68"/>
        <v>1.6504974699807495E-7</v>
      </c>
    </row>
    <row r="71" spans="1:45" ht="14.25" customHeight="1" x14ac:dyDescent="0.15">
      <c r="A71" s="51"/>
      <c r="B71" s="51"/>
      <c r="C71" s="15" t="s">
        <v>8</v>
      </c>
      <c r="D71" s="16">
        <f>SUM(D70,D66)</f>
        <v>1667.672</v>
      </c>
      <c r="E71" s="13">
        <f>SUM(E70,E66)</f>
        <v>0.16599999999999998</v>
      </c>
      <c r="F71" s="17">
        <f>IF(E71=0,0,ROUND(F66*E66/E71+F70*E70/E71,2))</f>
        <v>0.6</v>
      </c>
      <c r="G71" s="28" t="s">
        <v>22</v>
      </c>
      <c r="H71" s="33"/>
      <c r="I71" s="67"/>
      <c r="J71" s="60"/>
      <c r="K71" s="54"/>
      <c r="L71" s="67"/>
      <c r="M71" s="74"/>
      <c r="N71" s="58"/>
      <c r="O71" s="67"/>
      <c r="P71" s="60"/>
      <c r="Q71" s="54"/>
      <c r="R71" s="57"/>
      <c r="T71" s="46" t="s">
        <v>50</v>
      </c>
      <c r="U71" s="47">
        <f>IF($H63=$AS$2,5/3*$H65^0.5/$H66*(U62*($H68+$H70*U62))^(2/3)*($H68+2*$H70*U62)-2/3*U69*($H68+2*(U62^2+$H70^2*U62^2)^0.5)^(-1/3)*(U62^2+$H70^2*U62^2)^(-1/2)*2*U62*(1+$H70^2),5/3*$H65^0.5/$H66*($H71^2/8*(2*ACOS(1-U62/($H71/2))-SIN(2*ACOS(1-U62/($H71/2)))))^(2/3)*($H71^2/8*(1-COS(2*ACOS(1-U62/($H71/2)))))-2/3*U69*($H71/2*2*ACOS(1-U62/($H71/2)))^(-1/3)*$H71/2)</f>
        <v>0.12758528098146857</v>
      </c>
      <c r="V71" s="47">
        <f t="shared" ref="V71:AN71" si="69">IF($H63=$AS$2,5/3*$H65^0.5/$H66*(V62*($H68+$H70*V62))^(2/3)*($H68+2*$H70*V62)-2/3*V69*($H68+2*(V62^2+$H70^2*V62^2)^0.5)^(-1/3)*(V62^2+$H70^2*V62^2)^(-1/2)*2*V62*(1+$H70^2),5/3*$H65^0.5/$H66*($H71^2/8*(2*ACOS(1-V62/($H71/2))-SIN(2*ACOS(1-V62/($H71/2)))))^(2/3)*($H71^2/8*(1-COS(2*ACOS(1-V62/($H71/2)))))-2/3*V69*($H71/2*2*ACOS(1-V62/($H71/2)))^(-1/3)*$H71/2)</f>
        <v>0.10287088093658805</v>
      </c>
      <c r="W71" s="47">
        <f t="shared" si="69"/>
        <v>9.9459501269814746E-2</v>
      </c>
      <c r="X71" s="47">
        <f t="shared" si="69"/>
        <v>9.9401623759521107E-2</v>
      </c>
      <c r="Y71" s="47">
        <f t="shared" si="69"/>
        <v>9.9401623759521107E-2</v>
      </c>
      <c r="Z71" s="47">
        <f t="shared" si="69"/>
        <v>9.9401623759521107E-2</v>
      </c>
      <c r="AA71" s="47">
        <f t="shared" si="69"/>
        <v>9.9401623759521107E-2</v>
      </c>
      <c r="AB71" s="47">
        <f t="shared" si="69"/>
        <v>9.9401623759521107E-2</v>
      </c>
      <c r="AC71" s="47">
        <f t="shared" si="69"/>
        <v>9.9401623759521107E-2</v>
      </c>
      <c r="AD71" s="47">
        <f t="shared" si="69"/>
        <v>9.9401623759521107E-2</v>
      </c>
      <c r="AE71" s="47">
        <f t="shared" si="69"/>
        <v>9.9401623759521107E-2</v>
      </c>
      <c r="AF71" s="47">
        <f t="shared" si="69"/>
        <v>9.9401623759521107E-2</v>
      </c>
      <c r="AG71" s="47">
        <f t="shared" si="69"/>
        <v>9.9401623759521107E-2</v>
      </c>
      <c r="AH71" s="47">
        <f t="shared" si="69"/>
        <v>9.9401623759521107E-2</v>
      </c>
      <c r="AI71" s="47">
        <f t="shared" si="69"/>
        <v>9.9401623759521107E-2</v>
      </c>
      <c r="AJ71" s="47">
        <f t="shared" si="69"/>
        <v>9.9401623759521107E-2</v>
      </c>
      <c r="AK71" s="47">
        <f t="shared" si="69"/>
        <v>9.9401623759521107E-2</v>
      </c>
      <c r="AL71" s="47">
        <f t="shared" si="69"/>
        <v>9.9401623759521107E-2</v>
      </c>
      <c r="AM71" s="47">
        <f t="shared" si="69"/>
        <v>9.9401623759521107E-2</v>
      </c>
      <c r="AN71" s="47">
        <f t="shared" si="69"/>
        <v>9.9401623759521107E-2</v>
      </c>
    </row>
    <row r="72" spans="1:45" ht="14.25" customHeight="1" x14ac:dyDescent="0.15">
      <c r="A72" s="49">
        <v>8</v>
      </c>
      <c r="B72" s="49">
        <v>4</v>
      </c>
      <c r="C72" s="5" t="s">
        <v>70</v>
      </c>
      <c r="D72" s="7">
        <v>177.77799999999999</v>
      </c>
      <c r="E72" s="11">
        <f>ROUND(D72/10000,3)</f>
        <v>1.7999999999999999E-2</v>
      </c>
      <c r="F72" s="3">
        <v>0.56999999999999995</v>
      </c>
      <c r="G72" s="25" t="s">
        <v>1</v>
      </c>
      <c r="H72" s="29" t="s">
        <v>80</v>
      </c>
      <c r="I72" s="61" t="s">
        <v>23</v>
      </c>
      <c r="J72" s="73">
        <f>IF($H73=AS$2,ROUND(H79*0.8,4),ROUND(H81*0.8,4))</f>
        <v>0.4</v>
      </c>
      <c r="K72" s="52">
        <f>ROUND(J76*J80,4)</f>
        <v>3.6499999999999998E-2</v>
      </c>
      <c r="L72" s="61" t="s">
        <v>31</v>
      </c>
      <c r="M72" s="63">
        <f>IF(U77=U79,U72,IF(V77=V79,V72,IF(W77=W79,W72,IF(X77=X79,X72,IF(Y77=Y79,Y72,IF(Z77=Z79,Z72,IF(AA77=AA79,AA72,IF(AB77=AB79,AB72,IF(AC77=AC79,AC72,IF(AD77=AD79,AD72,IF(AE77=AE79,AE72,IF(AF77=AF79,AF72,IF(AG77=AG79,AG72,IF(AH77=AH79,AH72,IF(AI77=AI79,AI72,IF(AJ77=AJ79,AJ72,IF(AK77=AK79,AK72,IF(AL77=AL79,AL72,IF(AM77=AM79,AM72,IF(AN77=AN79,AN72,AN72))))))))))))))))))))</f>
        <v>0.33282</v>
      </c>
      <c r="N72" s="58">
        <f>ROUND(M76*M80,4)</f>
        <v>2.93E-2</v>
      </c>
      <c r="O72" s="61" t="s">
        <v>99</v>
      </c>
      <c r="P72" s="63">
        <f>M80</f>
        <v>0.29352</v>
      </c>
      <c r="Q72" s="52">
        <f>ROUND($F81*$P80*$E81/360,4)</f>
        <v>2.93E-2</v>
      </c>
      <c r="R72" s="55" t="str">
        <f>IF(AND(K72&gt;Q72,N72=Q72),"ＯＫ","ＮＧ")</f>
        <v>ＯＫ</v>
      </c>
      <c r="T72" s="40" t="s">
        <v>41</v>
      </c>
      <c r="U72" s="41">
        <f>J72</f>
        <v>0.4</v>
      </c>
      <c r="V72" s="41">
        <f>IF($H73=$AS$2,ROUND(U72-U80/U81,5),ROUND($H81/2-$H81/2*COS((2*ACOS(1-U72/($H81/2))-U80/U81)/2),5))</f>
        <v>0.33900999999999998</v>
      </c>
      <c r="W72" s="41">
        <f t="shared" ref="W72:AN72" si="70">IF($H73=$AS$2,ROUND(V72-V80/V81,5),ROUND($H81/2-$H81/2*COS((2*ACOS(1-V72/($H81/2))-V80/V81)/2),5))</f>
        <v>0.33282</v>
      </c>
      <c r="X72" s="41">
        <f t="shared" si="70"/>
        <v>0.33276</v>
      </c>
      <c r="Y72" s="41">
        <f t="shared" si="70"/>
        <v>0.33276</v>
      </c>
      <c r="Z72" s="41">
        <f t="shared" si="70"/>
        <v>0.33276</v>
      </c>
      <c r="AA72" s="41">
        <f t="shared" si="70"/>
        <v>0.33276</v>
      </c>
      <c r="AB72" s="41">
        <f t="shared" si="70"/>
        <v>0.33276</v>
      </c>
      <c r="AC72" s="41">
        <f t="shared" si="70"/>
        <v>0.33276</v>
      </c>
      <c r="AD72" s="41">
        <f t="shared" si="70"/>
        <v>0.33276</v>
      </c>
      <c r="AE72" s="41">
        <f t="shared" si="70"/>
        <v>0.33276</v>
      </c>
      <c r="AF72" s="41">
        <f t="shared" si="70"/>
        <v>0.33276</v>
      </c>
      <c r="AG72" s="41">
        <f t="shared" si="70"/>
        <v>0.33276</v>
      </c>
      <c r="AH72" s="41">
        <f t="shared" si="70"/>
        <v>0.33276</v>
      </c>
      <c r="AI72" s="41">
        <f t="shared" si="70"/>
        <v>0.33276</v>
      </c>
      <c r="AJ72" s="41">
        <f t="shared" si="70"/>
        <v>0.33276</v>
      </c>
      <c r="AK72" s="41">
        <f t="shared" si="70"/>
        <v>0.33276</v>
      </c>
      <c r="AL72" s="41">
        <f t="shared" si="70"/>
        <v>0.33276</v>
      </c>
      <c r="AM72" s="41">
        <f t="shared" si="70"/>
        <v>0.33276</v>
      </c>
      <c r="AN72" s="41">
        <f t="shared" si="70"/>
        <v>0.33276</v>
      </c>
      <c r="AS72" t="s">
        <v>11</v>
      </c>
    </row>
    <row r="73" spans="1:45" ht="14.25" customHeight="1" x14ac:dyDescent="0.15">
      <c r="A73" s="50"/>
      <c r="B73" s="50"/>
      <c r="C73" s="6" t="s">
        <v>71</v>
      </c>
      <c r="D73" s="8">
        <v>54.988999999999997</v>
      </c>
      <c r="E73" s="12">
        <f>ROUND(D73/10000,3)</f>
        <v>5.0000000000000001E-3</v>
      </c>
      <c r="F73" s="4">
        <v>0.83</v>
      </c>
      <c r="G73" s="26" t="s">
        <v>17</v>
      </c>
      <c r="H73" s="30" t="s">
        <v>11</v>
      </c>
      <c r="I73" s="62"/>
      <c r="J73" s="59"/>
      <c r="K73" s="53"/>
      <c r="L73" s="62"/>
      <c r="M73" s="64"/>
      <c r="N73" s="58"/>
      <c r="O73" s="62"/>
      <c r="P73" s="64"/>
      <c r="Q73" s="53"/>
      <c r="R73" s="56"/>
      <c r="T73" s="42" t="s">
        <v>42</v>
      </c>
      <c r="U73" s="43">
        <f>IF($H73=$AS$2,ROUND($H78+2*(U72^2+$H80^2*U72^2)^0.5,5),ROUND($H81/2*2*ACOS(1-U72/($H81/2)),5))</f>
        <v>1.1000000000000001</v>
      </c>
      <c r="V73" s="43">
        <f t="shared" ref="V73:AN73" si="71">IF($H73=$AS$2,ROUND($H78+2*(V72^2+$H80^2*V72^2)^0.5,5),ROUND($H81/2*2*ACOS(1-V72/($H81/2)),5))</f>
        <v>0.97802</v>
      </c>
      <c r="W73" s="43">
        <f t="shared" si="71"/>
        <v>0.96564000000000005</v>
      </c>
      <c r="X73" s="43">
        <f t="shared" si="71"/>
        <v>0.96552000000000004</v>
      </c>
      <c r="Y73" s="43">
        <f t="shared" si="71"/>
        <v>0.96552000000000004</v>
      </c>
      <c r="Z73" s="43">
        <f t="shared" si="71"/>
        <v>0.96552000000000004</v>
      </c>
      <c r="AA73" s="43">
        <f t="shared" si="71"/>
        <v>0.96552000000000004</v>
      </c>
      <c r="AB73" s="43">
        <f t="shared" si="71"/>
        <v>0.96552000000000004</v>
      </c>
      <c r="AC73" s="43">
        <f t="shared" si="71"/>
        <v>0.96552000000000004</v>
      </c>
      <c r="AD73" s="43">
        <f t="shared" si="71"/>
        <v>0.96552000000000004</v>
      </c>
      <c r="AE73" s="43">
        <f t="shared" si="71"/>
        <v>0.96552000000000004</v>
      </c>
      <c r="AF73" s="43">
        <f t="shared" si="71"/>
        <v>0.96552000000000004</v>
      </c>
      <c r="AG73" s="43">
        <f t="shared" si="71"/>
        <v>0.96552000000000004</v>
      </c>
      <c r="AH73" s="43">
        <f t="shared" si="71"/>
        <v>0.96552000000000004</v>
      </c>
      <c r="AI73" s="43">
        <f t="shared" si="71"/>
        <v>0.96552000000000004</v>
      </c>
      <c r="AJ73" s="43">
        <f t="shared" si="71"/>
        <v>0.96552000000000004</v>
      </c>
      <c r="AK73" s="43">
        <f t="shared" si="71"/>
        <v>0.96552000000000004</v>
      </c>
      <c r="AL73" s="43">
        <f t="shared" si="71"/>
        <v>0.96552000000000004</v>
      </c>
      <c r="AM73" s="43">
        <f t="shared" si="71"/>
        <v>0.96552000000000004</v>
      </c>
      <c r="AN73" s="43">
        <f t="shared" si="71"/>
        <v>0.96552000000000004</v>
      </c>
      <c r="AS73" t="s">
        <v>12</v>
      </c>
    </row>
    <row r="74" spans="1:45" ht="14.25" customHeight="1" x14ac:dyDescent="0.15">
      <c r="A74" s="50"/>
      <c r="B74" s="50"/>
      <c r="C74" s="6"/>
      <c r="D74" s="8"/>
      <c r="E74" s="12">
        <f>ROUND(D74/10000,3)</f>
        <v>0</v>
      </c>
      <c r="F74" s="4"/>
      <c r="G74" s="26" t="s">
        <v>18</v>
      </c>
      <c r="H74" s="31">
        <v>23.98</v>
      </c>
      <c r="I74" s="62" t="s">
        <v>24</v>
      </c>
      <c r="J74" s="59">
        <f>IF($H73=$AS$2,ROUND($H78+2*(J72^2+$H80^2*J72^2)^0.5,4),ROUND($H81/2*(2*ACOS(1-J72/($H81/2))),4))</f>
        <v>1.1000000000000001</v>
      </c>
      <c r="K74" s="53"/>
      <c r="L74" s="62" t="s">
        <v>34</v>
      </c>
      <c r="M74" s="65">
        <f>IF($H73=$AS$2,ROUND($H78+2*(M72^2+$H80^2*M72^2)^0.5,5),ROUND($H81/2*(2*ACOS(1-M72/($H81/2))),5))</f>
        <v>0.96564000000000005</v>
      </c>
      <c r="N74" s="58"/>
      <c r="O74" s="68" t="s">
        <v>27</v>
      </c>
      <c r="P74" s="70">
        <f>P68</f>
        <v>11.413499999999999</v>
      </c>
      <c r="Q74" s="53"/>
      <c r="R74" s="56"/>
      <c r="T74" s="42" t="s">
        <v>43</v>
      </c>
      <c r="U74" s="43">
        <f>IF($H73=$AS$2,ROUND(U72*($H78+$H80*U72),5),ROUND($H81^2/8*(2*ACOS(1-U72/($H81/2))-SIN(2*ACOS(1-U72/($H81/2)))),5))</f>
        <v>0.12</v>
      </c>
      <c r="V74" s="43">
        <f t="shared" ref="V74:AN74" si="72">IF($H73=$AS$2,ROUND(V72*($H78+$H80*V72),5),ROUND($H81^2/8*(2*ACOS(1-V72/($H81/2))-SIN(2*ACOS(1-V72/($H81/2)))),5))</f>
        <v>0.1017</v>
      </c>
      <c r="W74" s="43">
        <f t="shared" si="72"/>
        <v>9.9849999999999994E-2</v>
      </c>
      <c r="X74" s="43">
        <f t="shared" si="72"/>
        <v>9.9830000000000002E-2</v>
      </c>
      <c r="Y74" s="43">
        <f t="shared" si="72"/>
        <v>9.9830000000000002E-2</v>
      </c>
      <c r="Z74" s="43">
        <f t="shared" si="72"/>
        <v>9.9830000000000002E-2</v>
      </c>
      <c r="AA74" s="43">
        <f t="shared" si="72"/>
        <v>9.9830000000000002E-2</v>
      </c>
      <c r="AB74" s="43">
        <f t="shared" si="72"/>
        <v>9.9830000000000002E-2</v>
      </c>
      <c r="AC74" s="43">
        <f t="shared" si="72"/>
        <v>9.9830000000000002E-2</v>
      </c>
      <c r="AD74" s="43">
        <f t="shared" si="72"/>
        <v>9.9830000000000002E-2</v>
      </c>
      <c r="AE74" s="43">
        <f t="shared" si="72"/>
        <v>9.9830000000000002E-2</v>
      </c>
      <c r="AF74" s="43">
        <f t="shared" si="72"/>
        <v>9.9830000000000002E-2</v>
      </c>
      <c r="AG74" s="43">
        <f t="shared" si="72"/>
        <v>9.9830000000000002E-2</v>
      </c>
      <c r="AH74" s="43">
        <f t="shared" si="72"/>
        <v>9.9830000000000002E-2</v>
      </c>
      <c r="AI74" s="43">
        <f t="shared" si="72"/>
        <v>9.9830000000000002E-2</v>
      </c>
      <c r="AJ74" s="43">
        <f t="shared" si="72"/>
        <v>9.9830000000000002E-2</v>
      </c>
      <c r="AK74" s="43">
        <f t="shared" si="72"/>
        <v>9.9830000000000002E-2</v>
      </c>
      <c r="AL74" s="43">
        <f t="shared" si="72"/>
        <v>9.9830000000000002E-2</v>
      </c>
      <c r="AM74" s="43">
        <f t="shared" si="72"/>
        <v>9.9830000000000002E-2</v>
      </c>
      <c r="AN74" s="43">
        <f t="shared" si="72"/>
        <v>9.9830000000000002E-2</v>
      </c>
    </row>
    <row r="75" spans="1:45" ht="14.25" customHeight="1" x14ac:dyDescent="0.15">
      <c r="A75" s="50"/>
      <c r="B75" s="50"/>
      <c r="C75" s="6"/>
      <c r="D75" s="8"/>
      <c r="E75" s="12">
        <f>ROUND(D75/10000,3)</f>
        <v>0</v>
      </c>
      <c r="F75" s="4"/>
      <c r="G75" s="26" t="s">
        <v>19</v>
      </c>
      <c r="H75" s="48">
        <v>2.9999999999999997E-4</v>
      </c>
      <c r="I75" s="62"/>
      <c r="J75" s="59"/>
      <c r="K75" s="53"/>
      <c r="L75" s="62"/>
      <c r="M75" s="66"/>
      <c r="N75" s="58"/>
      <c r="O75" s="69"/>
      <c r="P75" s="70"/>
      <c r="Q75" s="53"/>
      <c r="R75" s="56"/>
      <c r="T75" s="42" t="s">
        <v>44</v>
      </c>
      <c r="U75" s="43">
        <f>ROUND(U74/U73,5)</f>
        <v>0.10909000000000001</v>
      </c>
      <c r="V75" s="43">
        <f t="shared" ref="V75:AN75" si="73">ROUND(V74/V73,5)</f>
        <v>0.10399</v>
      </c>
      <c r="W75" s="43">
        <f t="shared" si="73"/>
        <v>0.10340000000000001</v>
      </c>
      <c r="X75" s="43">
        <f t="shared" si="73"/>
        <v>0.10340000000000001</v>
      </c>
      <c r="Y75" s="43">
        <f t="shared" si="73"/>
        <v>0.10340000000000001</v>
      </c>
      <c r="Z75" s="43">
        <f t="shared" si="73"/>
        <v>0.10340000000000001</v>
      </c>
      <c r="AA75" s="43">
        <f t="shared" si="73"/>
        <v>0.10340000000000001</v>
      </c>
      <c r="AB75" s="43">
        <f t="shared" si="73"/>
        <v>0.10340000000000001</v>
      </c>
      <c r="AC75" s="43">
        <f t="shared" si="73"/>
        <v>0.10340000000000001</v>
      </c>
      <c r="AD75" s="43">
        <f t="shared" si="73"/>
        <v>0.10340000000000001</v>
      </c>
      <c r="AE75" s="43">
        <f t="shared" si="73"/>
        <v>0.10340000000000001</v>
      </c>
      <c r="AF75" s="43">
        <f t="shared" si="73"/>
        <v>0.10340000000000001</v>
      </c>
      <c r="AG75" s="43">
        <f t="shared" si="73"/>
        <v>0.10340000000000001</v>
      </c>
      <c r="AH75" s="43">
        <f t="shared" si="73"/>
        <v>0.10340000000000001</v>
      </c>
      <c r="AI75" s="43">
        <f t="shared" si="73"/>
        <v>0.10340000000000001</v>
      </c>
      <c r="AJ75" s="43">
        <f t="shared" si="73"/>
        <v>0.10340000000000001</v>
      </c>
      <c r="AK75" s="43">
        <f t="shared" si="73"/>
        <v>0.10340000000000001</v>
      </c>
      <c r="AL75" s="43">
        <f t="shared" si="73"/>
        <v>0.10340000000000001</v>
      </c>
      <c r="AM75" s="43">
        <f t="shared" si="73"/>
        <v>0.10340000000000001</v>
      </c>
      <c r="AN75" s="43">
        <f t="shared" si="73"/>
        <v>0.10340000000000001</v>
      </c>
    </row>
    <row r="76" spans="1:45" ht="14.25" customHeight="1" x14ac:dyDescent="0.15">
      <c r="A76" s="50"/>
      <c r="B76" s="50"/>
      <c r="C76" s="15" t="s">
        <v>6</v>
      </c>
      <c r="D76" s="16">
        <f>SUM(D72:D75)</f>
        <v>232.767</v>
      </c>
      <c r="E76" s="13">
        <f>SUM(E72:E75)</f>
        <v>2.3E-2</v>
      </c>
      <c r="F76" s="17">
        <f>IF(E76=0,0,ROUND(F72*E72/E76+F73*E73/E76+F74*E74/E76+F75*E75/E76,2))</f>
        <v>0.63</v>
      </c>
      <c r="G76" s="39" t="s">
        <v>20</v>
      </c>
      <c r="H76" s="32">
        <v>1.2999999999999999E-2</v>
      </c>
      <c r="I76" s="62" t="s">
        <v>32</v>
      </c>
      <c r="J76" s="59">
        <f>IF($H73=$AS$2,ROUND(J72*($H78+$H80*J72),4),ROUND($H81^2/8*((2*ACOS(1-J72/($H81/2)))-SIN((2*ACOS(1-J72/($H81/2))))),4))</f>
        <v>0.12</v>
      </c>
      <c r="K76" s="53"/>
      <c r="L76" s="62" t="s">
        <v>33</v>
      </c>
      <c r="M76" s="64">
        <f>IF($H73=$AS$2,ROUND(M72*($H78+$H80*M72),5),ROUND($H81^2/8*(2*ACOS(1-M72/($H81/2))-SIN(2*ACOS(1-M72/($H81/2)))),5))</f>
        <v>9.9849999999999994E-2</v>
      </c>
      <c r="N76" s="58"/>
      <c r="O76" s="62" t="s">
        <v>28</v>
      </c>
      <c r="P76" s="59">
        <f>ROUND($H74/M80/60,4)</f>
        <v>1.3615999999999999</v>
      </c>
      <c r="Q76" s="53"/>
      <c r="R76" s="56"/>
      <c r="T76" s="42" t="s">
        <v>45</v>
      </c>
      <c r="U76" s="43">
        <f>ROUND((U75^(2/3)*$H75^0.5)/$H76,5)</f>
        <v>0.30419000000000002</v>
      </c>
      <c r="V76" s="43">
        <f>ROUND((V75^(2/3)*$H75^0.5)/$H76,5)</f>
        <v>0.29463</v>
      </c>
      <c r="W76" s="43">
        <f t="shared" ref="W76:AN76" si="74">ROUND((W75^(2/3)*$H75^0.5)/$H76,5)</f>
        <v>0.29352</v>
      </c>
      <c r="X76" s="43">
        <f t="shared" si="74"/>
        <v>0.29352</v>
      </c>
      <c r="Y76" s="43">
        <f t="shared" si="74"/>
        <v>0.29352</v>
      </c>
      <c r="Z76" s="43">
        <f t="shared" si="74"/>
        <v>0.29352</v>
      </c>
      <c r="AA76" s="43">
        <f t="shared" si="74"/>
        <v>0.29352</v>
      </c>
      <c r="AB76" s="43">
        <f t="shared" si="74"/>
        <v>0.29352</v>
      </c>
      <c r="AC76" s="43">
        <f t="shared" si="74"/>
        <v>0.29352</v>
      </c>
      <c r="AD76" s="43">
        <f t="shared" si="74"/>
        <v>0.29352</v>
      </c>
      <c r="AE76" s="43">
        <f t="shared" si="74"/>
        <v>0.29352</v>
      </c>
      <c r="AF76" s="43">
        <f t="shared" si="74"/>
        <v>0.29352</v>
      </c>
      <c r="AG76" s="43">
        <f t="shared" si="74"/>
        <v>0.29352</v>
      </c>
      <c r="AH76" s="43">
        <f t="shared" si="74"/>
        <v>0.29352</v>
      </c>
      <c r="AI76" s="43">
        <f t="shared" si="74"/>
        <v>0.29352</v>
      </c>
      <c r="AJ76" s="43">
        <f t="shared" si="74"/>
        <v>0.29352</v>
      </c>
      <c r="AK76" s="43">
        <f t="shared" si="74"/>
        <v>0.29352</v>
      </c>
      <c r="AL76" s="43">
        <f t="shared" si="74"/>
        <v>0.29352</v>
      </c>
      <c r="AM76" s="43">
        <f t="shared" si="74"/>
        <v>0.29352</v>
      </c>
      <c r="AN76" s="43">
        <f t="shared" si="74"/>
        <v>0.29352</v>
      </c>
    </row>
    <row r="77" spans="1:45" ht="14.25" customHeight="1" x14ac:dyDescent="0.15">
      <c r="A77" s="50"/>
      <c r="B77" s="50"/>
      <c r="C77" s="5" t="s">
        <v>86</v>
      </c>
      <c r="D77" s="7">
        <f>D71</f>
        <v>1667.672</v>
      </c>
      <c r="E77" s="11">
        <f>ROUND(D77/10000,3)</f>
        <v>0.16700000000000001</v>
      </c>
      <c r="F77" s="3">
        <f>F71</f>
        <v>0.6</v>
      </c>
      <c r="G77" s="26" t="s">
        <v>93</v>
      </c>
      <c r="H77" s="31">
        <v>0.3</v>
      </c>
      <c r="I77" s="62"/>
      <c r="J77" s="59"/>
      <c r="K77" s="53"/>
      <c r="L77" s="62"/>
      <c r="M77" s="64"/>
      <c r="N77" s="58"/>
      <c r="O77" s="62"/>
      <c r="P77" s="59"/>
      <c r="Q77" s="53"/>
      <c r="R77" s="56"/>
      <c r="T77" s="44" t="s">
        <v>46</v>
      </c>
      <c r="U77" s="45">
        <f>ROUND(U74*U76,4)</f>
        <v>3.6499999999999998E-2</v>
      </c>
      <c r="V77" s="45">
        <f t="shared" ref="V77:AN77" si="75">ROUND(V74*V76,4)</f>
        <v>0.03</v>
      </c>
      <c r="W77" s="45">
        <f t="shared" si="75"/>
        <v>2.93E-2</v>
      </c>
      <c r="X77" s="45">
        <f t="shared" si="75"/>
        <v>2.93E-2</v>
      </c>
      <c r="Y77" s="45">
        <f t="shared" si="75"/>
        <v>2.93E-2</v>
      </c>
      <c r="Z77" s="45">
        <f t="shared" si="75"/>
        <v>2.93E-2</v>
      </c>
      <c r="AA77" s="45">
        <f t="shared" si="75"/>
        <v>2.93E-2</v>
      </c>
      <c r="AB77" s="45">
        <f t="shared" si="75"/>
        <v>2.93E-2</v>
      </c>
      <c r="AC77" s="45">
        <f t="shared" si="75"/>
        <v>2.93E-2</v>
      </c>
      <c r="AD77" s="45">
        <f t="shared" si="75"/>
        <v>2.93E-2</v>
      </c>
      <c r="AE77" s="45">
        <f t="shared" si="75"/>
        <v>2.93E-2</v>
      </c>
      <c r="AF77" s="45">
        <f t="shared" si="75"/>
        <v>2.93E-2</v>
      </c>
      <c r="AG77" s="45">
        <f t="shared" si="75"/>
        <v>2.93E-2</v>
      </c>
      <c r="AH77" s="45">
        <f t="shared" si="75"/>
        <v>2.93E-2</v>
      </c>
      <c r="AI77" s="45">
        <f t="shared" si="75"/>
        <v>2.93E-2</v>
      </c>
      <c r="AJ77" s="45">
        <f t="shared" si="75"/>
        <v>2.93E-2</v>
      </c>
      <c r="AK77" s="45">
        <f t="shared" si="75"/>
        <v>2.93E-2</v>
      </c>
      <c r="AL77" s="45">
        <f t="shared" si="75"/>
        <v>2.93E-2</v>
      </c>
      <c r="AM77" s="45">
        <f t="shared" si="75"/>
        <v>2.93E-2</v>
      </c>
      <c r="AN77" s="45">
        <f t="shared" si="75"/>
        <v>2.93E-2</v>
      </c>
    </row>
    <row r="78" spans="1:45" ht="14.25" customHeight="1" x14ac:dyDescent="0.15">
      <c r="A78" s="50"/>
      <c r="B78" s="50"/>
      <c r="C78" s="6"/>
      <c r="D78" s="8"/>
      <c r="E78" s="12">
        <f>ROUND(D78/10000,3)</f>
        <v>0</v>
      </c>
      <c r="F78" s="4"/>
      <c r="G78" s="26" t="s">
        <v>94</v>
      </c>
      <c r="H78" s="31">
        <v>0.3</v>
      </c>
      <c r="I78" s="62" t="s">
        <v>25</v>
      </c>
      <c r="J78" s="59">
        <f>ROUND(J76/J74,4)</f>
        <v>0.1091</v>
      </c>
      <c r="K78" s="53"/>
      <c r="L78" s="62" t="s">
        <v>35</v>
      </c>
      <c r="M78" s="64">
        <f>ROUND(M76/M74,5)</f>
        <v>0.10340000000000001</v>
      </c>
      <c r="N78" s="58"/>
      <c r="O78" s="62" t="s">
        <v>29</v>
      </c>
      <c r="P78" s="59">
        <f>SUM(P74:P77)</f>
        <v>12.775099999999998</v>
      </c>
      <c r="Q78" s="53"/>
      <c r="R78" s="56"/>
      <c r="T78" s="42" t="s">
        <v>47</v>
      </c>
      <c r="U78" s="43">
        <f>ROUND($H74/U76/60,4)</f>
        <v>1.3139000000000001</v>
      </c>
      <c r="V78" s="43">
        <f t="shared" ref="V78:AM78" si="76">ROUND($H74/V76/60,4)</f>
        <v>1.3565</v>
      </c>
      <c r="W78" s="43">
        <f t="shared" si="76"/>
        <v>1.3615999999999999</v>
      </c>
      <c r="X78" s="43">
        <f t="shared" si="76"/>
        <v>1.3615999999999999</v>
      </c>
      <c r="Y78" s="43">
        <f t="shared" si="76"/>
        <v>1.3615999999999999</v>
      </c>
      <c r="Z78" s="43">
        <f t="shared" si="76"/>
        <v>1.3615999999999999</v>
      </c>
      <c r="AA78" s="43">
        <f t="shared" si="76"/>
        <v>1.3615999999999999</v>
      </c>
      <c r="AB78" s="43">
        <f t="shared" si="76"/>
        <v>1.3615999999999999</v>
      </c>
      <c r="AC78" s="43">
        <f t="shared" si="76"/>
        <v>1.3615999999999999</v>
      </c>
      <c r="AD78" s="43">
        <f t="shared" si="76"/>
        <v>1.3615999999999999</v>
      </c>
      <c r="AE78" s="43">
        <f t="shared" si="76"/>
        <v>1.3615999999999999</v>
      </c>
      <c r="AF78" s="43">
        <f t="shared" si="76"/>
        <v>1.3615999999999999</v>
      </c>
      <c r="AG78" s="43">
        <f t="shared" si="76"/>
        <v>1.3615999999999999</v>
      </c>
      <c r="AH78" s="43">
        <f t="shared" si="76"/>
        <v>1.3615999999999999</v>
      </c>
      <c r="AI78" s="43">
        <f t="shared" si="76"/>
        <v>1.3615999999999999</v>
      </c>
      <c r="AJ78" s="43">
        <f t="shared" si="76"/>
        <v>1.3615999999999999</v>
      </c>
      <c r="AK78" s="43">
        <f t="shared" si="76"/>
        <v>1.3615999999999999</v>
      </c>
      <c r="AL78" s="43">
        <f t="shared" si="76"/>
        <v>1.3615999999999999</v>
      </c>
      <c r="AM78" s="43">
        <f t="shared" si="76"/>
        <v>1.3615999999999999</v>
      </c>
      <c r="AN78" s="43">
        <f>ROUND($H74/AN76/60,4)</f>
        <v>1.3615999999999999</v>
      </c>
    </row>
    <row r="79" spans="1:45" ht="14.25" customHeight="1" x14ac:dyDescent="0.15">
      <c r="A79" s="50"/>
      <c r="B79" s="50"/>
      <c r="C79" s="6"/>
      <c r="D79" s="8"/>
      <c r="E79" s="12">
        <f>ROUND(D79/10000,3)</f>
        <v>0</v>
      </c>
      <c r="F79" s="4"/>
      <c r="G79" s="26" t="s">
        <v>21</v>
      </c>
      <c r="H79" s="31">
        <v>0.5</v>
      </c>
      <c r="I79" s="62"/>
      <c r="J79" s="59"/>
      <c r="K79" s="53"/>
      <c r="L79" s="62"/>
      <c r="M79" s="64"/>
      <c r="N79" s="58"/>
      <c r="O79" s="62"/>
      <c r="P79" s="59"/>
      <c r="Q79" s="53"/>
      <c r="R79" s="56"/>
      <c r="T79" s="44" t="s">
        <v>48</v>
      </c>
      <c r="U79" s="45">
        <f>ROUND($F81*3500/($P74+U78+25)*$E81/360,4)</f>
        <v>2.9399999999999999E-2</v>
      </c>
      <c r="V79" s="45">
        <f t="shared" ref="V79:AN79" si="77">ROUND($F81*3500/($P74+V78+25)*$E81/360,4)</f>
        <v>2.93E-2</v>
      </c>
      <c r="W79" s="45">
        <f t="shared" si="77"/>
        <v>2.93E-2</v>
      </c>
      <c r="X79" s="45">
        <f t="shared" si="77"/>
        <v>2.93E-2</v>
      </c>
      <c r="Y79" s="45">
        <f t="shared" si="77"/>
        <v>2.93E-2</v>
      </c>
      <c r="Z79" s="45">
        <f t="shared" si="77"/>
        <v>2.93E-2</v>
      </c>
      <c r="AA79" s="45">
        <f t="shared" si="77"/>
        <v>2.93E-2</v>
      </c>
      <c r="AB79" s="45">
        <f t="shared" si="77"/>
        <v>2.93E-2</v>
      </c>
      <c r="AC79" s="45">
        <f t="shared" si="77"/>
        <v>2.93E-2</v>
      </c>
      <c r="AD79" s="45">
        <f t="shared" si="77"/>
        <v>2.93E-2</v>
      </c>
      <c r="AE79" s="45">
        <f t="shared" si="77"/>
        <v>2.93E-2</v>
      </c>
      <c r="AF79" s="45">
        <f t="shared" si="77"/>
        <v>2.93E-2</v>
      </c>
      <c r="AG79" s="45">
        <f t="shared" si="77"/>
        <v>2.93E-2</v>
      </c>
      <c r="AH79" s="45">
        <f t="shared" si="77"/>
        <v>2.93E-2</v>
      </c>
      <c r="AI79" s="45">
        <f t="shared" si="77"/>
        <v>2.93E-2</v>
      </c>
      <c r="AJ79" s="45">
        <f t="shared" si="77"/>
        <v>2.93E-2</v>
      </c>
      <c r="AK79" s="45">
        <f t="shared" si="77"/>
        <v>2.93E-2</v>
      </c>
      <c r="AL79" s="45">
        <f t="shared" si="77"/>
        <v>2.93E-2</v>
      </c>
      <c r="AM79" s="45">
        <f t="shared" si="77"/>
        <v>2.93E-2</v>
      </c>
      <c r="AN79" s="45">
        <f t="shared" si="77"/>
        <v>2.93E-2</v>
      </c>
    </row>
    <row r="80" spans="1:45" ht="14.25" customHeight="1" x14ac:dyDescent="0.15">
      <c r="A80" s="50"/>
      <c r="B80" s="50"/>
      <c r="C80" s="15" t="s">
        <v>7</v>
      </c>
      <c r="D80" s="16">
        <f>SUM(D77:D79)</f>
        <v>1667.672</v>
      </c>
      <c r="E80" s="13">
        <f>SUM(E77:E79)</f>
        <v>0.16700000000000001</v>
      </c>
      <c r="F80" s="17">
        <f>IF(E80=0,0,ROUND(F77*E77/E80+F78*E78/E80+F79*E79/E80,2))</f>
        <v>0.6</v>
      </c>
      <c r="G80" s="34" t="s">
        <v>40</v>
      </c>
      <c r="H80" s="35">
        <f>IF(H73=AS$2,ROUND((H77-H78)/(2*H79),4),"")</f>
        <v>0</v>
      </c>
      <c r="I80" s="62" t="s">
        <v>26</v>
      </c>
      <c r="J80" s="59">
        <f>ROUND((J78^(2/3)*$H75^0.5)/$H76,4)</f>
        <v>0.30420000000000003</v>
      </c>
      <c r="K80" s="53"/>
      <c r="L80" s="62" t="s">
        <v>36</v>
      </c>
      <c r="M80" s="64">
        <f>ROUND((M78^(2/3)*$H75^0.5)/$H76,5)</f>
        <v>0.29352</v>
      </c>
      <c r="N80" s="58"/>
      <c r="O80" s="62" t="s">
        <v>30</v>
      </c>
      <c r="P80" s="59">
        <f>ROUND(3500/(P78+25),4)</f>
        <v>92.653599999999997</v>
      </c>
      <c r="Q80" s="53"/>
      <c r="R80" s="56"/>
      <c r="T80" s="42" t="s">
        <v>49</v>
      </c>
      <c r="U80" s="43">
        <f>IF($H73=$AS$2,$H75^0.5/$H76*(U72*($H78+$H80*U72))^(5/3)-U79*($H78+2*(U72^2+$H80^2*U72^2)^0.5)^(2/3),$H75^0.5/$H76*($H81^2/8*(2*ACOS(1-U72/($H81/2))-SIN(2*ACOS(1-U72/($H81/2)))))^(5/3)-U79*($H81/2*2*ACOS(1-U72/($H81/2)))^(2/3))</f>
        <v>7.5685848663722063E-3</v>
      </c>
      <c r="V80" s="43">
        <f t="shared" ref="V80:AN80" si="78">IF($H73=$AS$2,$H75^0.5/$H76*(V72*($H78+$H80*V72))^(5/3)-V79*($H78+2*(V72^2+$H80^2*V72^2)^0.5)^(2/3),$H75^0.5/$H76*($H81^2/8*(2*ACOS(1-V72/($H81/2))-SIN(2*ACOS(1-V72/($H81/2)))))^(5/3)-V79*($H81/2*2*ACOS(1-V72/($H81/2)))^(2/3))</f>
        <v>6.5481898017208731E-4</v>
      </c>
      <c r="W80" s="43">
        <f t="shared" si="78"/>
        <v>5.9727233928281998E-6</v>
      </c>
      <c r="X80" s="43">
        <f t="shared" si="78"/>
        <v>-2.5775109476627867E-7</v>
      </c>
      <c r="Y80" s="43">
        <f t="shared" si="78"/>
        <v>-2.5775109476627867E-7</v>
      </c>
      <c r="Z80" s="43">
        <f t="shared" si="78"/>
        <v>-2.5775109476627867E-7</v>
      </c>
      <c r="AA80" s="43">
        <f t="shared" si="78"/>
        <v>-2.5775109476627867E-7</v>
      </c>
      <c r="AB80" s="43">
        <f t="shared" si="78"/>
        <v>-2.5775109476627867E-7</v>
      </c>
      <c r="AC80" s="43">
        <f t="shared" si="78"/>
        <v>-2.5775109476627867E-7</v>
      </c>
      <c r="AD80" s="43">
        <f t="shared" si="78"/>
        <v>-2.5775109476627867E-7</v>
      </c>
      <c r="AE80" s="43">
        <f t="shared" si="78"/>
        <v>-2.5775109476627867E-7</v>
      </c>
      <c r="AF80" s="43">
        <f t="shared" si="78"/>
        <v>-2.5775109476627867E-7</v>
      </c>
      <c r="AG80" s="43">
        <f t="shared" si="78"/>
        <v>-2.5775109476627867E-7</v>
      </c>
      <c r="AH80" s="43">
        <f t="shared" si="78"/>
        <v>-2.5775109476627867E-7</v>
      </c>
      <c r="AI80" s="43">
        <f t="shared" si="78"/>
        <v>-2.5775109476627867E-7</v>
      </c>
      <c r="AJ80" s="43">
        <f t="shared" si="78"/>
        <v>-2.5775109476627867E-7</v>
      </c>
      <c r="AK80" s="43">
        <f t="shared" si="78"/>
        <v>-2.5775109476627867E-7</v>
      </c>
      <c r="AL80" s="43">
        <f t="shared" si="78"/>
        <v>-2.5775109476627867E-7</v>
      </c>
      <c r="AM80" s="43">
        <f t="shared" si="78"/>
        <v>-2.5775109476627867E-7</v>
      </c>
      <c r="AN80" s="43">
        <f t="shared" si="78"/>
        <v>-2.5775109476627867E-7</v>
      </c>
    </row>
    <row r="81" spans="1:45" ht="14.25" customHeight="1" x14ac:dyDescent="0.15">
      <c r="A81" s="51"/>
      <c r="B81" s="51"/>
      <c r="C81" s="15" t="s">
        <v>8</v>
      </c>
      <c r="D81" s="16">
        <f>SUM(D80,D76)</f>
        <v>1900.4390000000001</v>
      </c>
      <c r="E81" s="13">
        <f>SUM(E80,E76)</f>
        <v>0.19</v>
      </c>
      <c r="F81" s="17">
        <f>IF(E81=0,0,ROUND(F76*E76/E81+F80*E80/E81,2))</f>
        <v>0.6</v>
      </c>
      <c r="G81" s="28" t="s">
        <v>22</v>
      </c>
      <c r="H81" s="33"/>
      <c r="I81" s="67"/>
      <c r="J81" s="60"/>
      <c r="K81" s="54"/>
      <c r="L81" s="67"/>
      <c r="M81" s="74"/>
      <c r="N81" s="58"/>
      <c r="O81" s="67"/>
      <c r="P81" s="60"/>
      <c r="Q81" s="54"/>
      <c r="R81" s="57"/>
      <c r="T81" s="46" t="s">
        <v>50</v>
      </c>
      <c r="U81" s="47">
        <f>IF($H73=$AS$2,5/3*$H75^0.5/$H76*(U72*($H78+$H80*U72))^(2/3)*($H78+2*$H80*U72)-2/3*U79*($H78+2*(U72^2+$H80^2*U72^2)^0.5)^(-1/3)*(U72^2+$H80^2*U72^2)^(-1/2)*2*U72*(1+$H80^2),5/3*$H75^0.5/$H76*($H81^2/8*(2*ACOS(1-U72/($H81/2))-SIN(2*ACOS(1-U72/($H81/2)))))^(2/3)*($H81^2/8*(1-COS(2*ACOS(1-U72/($H81/2)))))-2/3*U79*($H81/2*2*ACOS(1-U72/($H81/2)))^(-1/3)*$H81/2)</f>
        <v>0.12409785547932331</v>
      </c>
      <c r="V81" s="47">
        <f t="shared" ref="V81:AN81" si="79">IF($H73=$AS$2,5/3*$H75^0.5/$H76*(V72*($H78+$H80*V72))^(2/3)*($H78+2*$H80*V72)-2/3*V79*($H78+2*(V72^2+$H80^2*V72^2)^0.5)^(-1/3)*(V72^2+$H80^2*V72^2)^(-1/2)*2*V72*(1+$H80^2),5/3*$H75^0.5/$H76*($H81^2/8*(2*ACOS(1-V72/($H81/2))-SIN(2*ACOS(1-V72/($H81/2)))))^(2/3)*($H81^2/8*(1-COS(2*ACOS(1-V72/($H81/2)))))-2/3*V79*($H81/2*2*ACOS(1-V72/($H81/2)))^(-1/3)*$H81/2)</f>
        <v>0.10579041403864094</v>
      </c>
      <c r="W81" s="47">
        <f t="shared" si="79"/>
        <v>0.10385067608577095</v>
      </c>
      <c r="X81" s="47">
        <f t="shared" si="79"/>
        <v>0.10383180661630106</v>
      </c>
      <c r="Y81" s="47">
        <f t="shared" si="79"/>
        <v>0.10383180661630106</v>
      </c>
      <c r="Z81" s="47">
        <f t="shared" si="79"/>
        <v>0.10383180661630106</v>
      </c>
      <c r="AA81" s="47">
        <f t="shared" si="79"/>
        <v>0.10383180661630106</v>
      </c>
      <c r="AB81" s="47">
        <f t="shared" si="79"/>
        <v>0.10383180661630106</v>
      </c>
      <c r="AC81" s="47">
        <f t="shared" si="79"/>
        <v>0.10383180661630106</v>
      </c>
      <c r="AD81" s="47">
        <f t="shared" si="79"/>
        <v>0.10383180661630106</v>
      </c>
      <c r="AE81" s="47">
        <f t="shared" si="79"/>
        <v>0.10383180661630106</v>
      </c>
      <c r="AF81" s="47">
        <f t="shared" si="79"/>
        <v>0.10383180661630106</v>
      </c>
      <c r="AG81" s="47">
        <f t="shared" si="79"/>
        <v>0.10383180661630106</v>
      </c>
      <c r="AH81" s="47">
        <f t="shared" si="79"/>
        <v>0.10383180661630106</v>
      </c>
      <c r="AI81" s="47">
        <f t="shared" si="79"/>
        <v>0.10383180661630106</v>
      </c>
      <c r="AJ81" s="47">
        <f t="shared" si="79"/>
        <v>0.10383180661630106</v>
      </c>
      <c r="AK81" s="47">
        <f t="shared" si="79"/>
        <v>0.10383180661630106</v>
      </c>
      <c r="AL81" s="47">
        <f t="shared" si="79"/>
        <v>0.10383180661630106</v>
      </c>
      <c r="AM81" s="47">
        <f t="shared" si="79"/>
        <v>0.10383180661630106</v>
      </c>
      <c r="AN81" s="47">
        <f t="shared" si="79"/>
        <v>0.10383180661630106</v>
      </c>
    </row>
    <row r="82" spans="1:45" ht="14.25" customHeight="1" x14ac:dyDescent="0.15">
      <c r="A82" s="49">
        <v>9</v>
      </c>
      <c r="B82" s="49" t="s">
        <v>92</v>
      </c>
      <c r="C82" s="5" t="s">
        <v>72</v>
      </c>
      <c r="D82" s="7">
        <v>99.893000000000001</v>
      </c>
      <c r="E82" s="11">
        <f>ROUND(D82/10000,3)</f>
        <v>0.01</v>
      </c>
      <c r="F82" s="3">
        <v>0.83</v>
      </c>
      <c r="G82" s="25" t="s">
        <v>1</v>
      </c>
      <c r="H82" s="29" t="s">
        <v>91</v>
      </c>
      <c r="I82" s="61" t="s">
        <v>23</v>
      </c>
      <c r="J82" s="73">
        <f>IF($H83=AS$2,ROUND(H89*0.8,4),ROUND(H91*0.8,4))</f>
        <v>0.8</v>
      </c>
      <c r="K82" s="52">
        <f>ROUND(J86*J90,4)</f>
        <v>0.1338</v>
      </c>
      <c r="L82" s="61" t="s">
        <v>31</v>
      </c>
      <c r="M82" s="63">
        <f>IF(U87=U89,U82,IF(V87=V89,V82,IF(W87=W89,W82,IF(X87=X89,X82,IF(Y87=Y89,Y82,IF(Z87=Z89,Z82,IF(AA87=AA89,AA82,IF(AB87=AB89,AB82,IF(AC87=AC89,AC82,IF(AD87=AD89,AD82,IF(AE87=AE89,AE82,IF(AF87=AF89,AF82,IF(AG87=AG89,AG82,IF(AH87=AH89,AH82,IF(AI87=AI89,AI82,IF(AJ87=AJ89,AJ82,IF(AK87=AK89,AK82,IF(AL87=AL89,AL82,IF(AM87=AM89,AM82,IF(AN87=AN89,AN82,AN82))))))))))))))))))))</f>
        <v>0.56866000000000005</v>
      </c>
      <c r="N82" s="58">
        <f>ROUND(M86*M90,4)</f>
        <v>8.9399999999999993E-2</v>
      </c>
      <c r="O82" s="61" t="s">
        <v>99</v>
      </c>
      <c r="P82" s="63">
        <f>M90</f>
        <v>0.31442999999999999</v>
      </c>
      <c r="Q82" s="52">
        <f>ROUND($F91*$P90*$E91/360,4)</f>
        <v>8.9399999999999993E-2</v>
      </c>
      <c r="R82" s="55" t="str">
        <f>IF(AND(K82&gt;Q82,N82=Q82),"ＯＫ","ＮＧ")</f>
        <v>ＯＫ</v>
      </c>
      <c r="T82" s="40" t="s">
        <v>41</v>
      </c>
      <c r="U82" s="41">
        <f>J82</f>
        <v>0.8</v>
      </c>
      <c r="V82" s="41">
        <f>IF($H83=$AS$2,ROUND(U82-U90/U91,5),ROUND($H91/2-$H91/2*COS((2*ACOS(1-U82/($H91/2))-U90/U91)/2),5))</f>
        <v>0.60126000000000002</v>
      </c>
      <c r="W82" s="41">
        <f t="shared" ref="W82:AN82" si="80">IF($H83=$AS$2,ROUND(V82-V90/V91,5),ROUND($H91/2-$H91/2*COS((2*ACOS(1-V82/($H91/2))-V90/V91)/2),5))</f>
        <v>0.57003999999999999</v>
      </c>
      <c r="X82" s="41">
        <f t="shared" si="80"/>
        <v>0.56866000000000005</v>
      </c>
      <c r="Y82" s="41">
        <f t="shared" si="80"/>
        <v>0.56866000000000005</v>
      </c>
      <c r="Z82" s="41">
        <f t="shared" si="80"/>
        <v>0.56866000000000005</v>
      </c>
      <c r="AA82" s="41">
        <f t="shared" si="80"/>
        <v>0.56866000000000005</v>
      </c>
      <c r="AB82" s="41">
        <f t="shared" si="80"/>
        <v>0.56866000000000005</v>
      </c>
      <c r="AC82" s="41">
        <f t="shared" si="80"/>
        <v>0.56866000000000005</v>
      </c>
      <c r="AD82" s="41">
        <f t="shared" si="80"/>
        <v>0.56866000000000005</v>
      </c>
      <c r="AE82" s="41">
        <f t="shared" si="80"/>
        <v>0.56866000000000005</v>
      </c>
      <c r="AF82" s="41">
        <f t="shared" si="80"/>
        <v>0.56866000000000005</v>
      </c>
      <c r="AG82" s="41">
        <f t="shared" si="80"/>
        <v>0.56866000000000005</v>
      </c>
      <c r="AH82" s="41">
        <f t="shared" si="80"/>
        <v>0.56866000000000005</v>
      </c>
      <c r="AI82" s="41">
        <f t="shared" si="80"/>
        <v>0.56866000000000005</v>
      </c>
      <c r="AJ82" s="41">
        <f t="shared" si="80"/>
        <v>0.56866000000000005</v>
      </c>
      <c r="AK82" s="41">
        <f t="shared" si="80"/>
        <v>0.56866000000000005</v>
      </c>
      <c r="AL82" s="41">
        <f t="shared" si="80"/>
        <v>0.56866000000000005</v>
      </c>
      <c r="AM82" s="41">
        <f t="shared" si="80"/>
        <v>0.56866000000000005</v>
      </c>
      <c r="AN82" s="41">
        <f t="shared" si="80"/>
        <v>0.56866000000000005</v>
      </c>
      <c r="AS82" t="s">
        <v>11</v>
      </c>
    </row>
    <row r="83" spans="1:45" ht="14.25" customHeight="1" x14ac:dyDescent="0.15">
      <c r="A83" s="50"/>
      <c r="B83" s="50"/>
      <c r="C83" s="6" t="s">
        <v>73</v>
      </c>
      <c r="D83" s="8">
        <v>263.35000000000002</v>
      </c>
      <c r="E83" s="12">
        <f>ROUND(D83/10000,3)</f>
        <v>2.5999999999999999E-2</v>
      </c>
      <c r="F83" s="4">
        <v>0.56999999999999995</v>
      </c>
      <c r="G83" s="26" t="s">
        <v>17</v>
      </c>
      <c r="H83" s="30" t="s">
        <v>11</v>
      </c>
      <c r="I83" s="62"/>
      <c r="J83" s="59"/>
      <c r="K83" s="53"/>
      <c r="L83" s="62"/>
      <c r="M83" s="64"/>
      <c r="N83" s="58"/>
      <c r="O83" s="62"/>
      <c r="P83" s="64"/>
      <c r="Q83" s="53"/>
      <c r="R83" s="56"/>
      <c r="T83" s="42" t="s">
        <v>42</v>
      </c>
      <c r="U83" s="43">
        <f>IF($H83=$AS$2,ROUND($H88+2*(U82^2+$H90^2*U82^2)^0.5,5),ROUND($H91/2*2*ACOS(1-U82/($H91/2)),5))</f>
        <v>2.1</v>
      </c>
      <c r="V83" s="43">
        <f t="shared" ref="V83:AN83" si="81">IF($H83=$AS$2,ROUND($H88+2*(V82^2+$H90^2*V82^2)^0.5,5),ROUND($H91/2*2*ACOS(1-V82/($H91/2)),5))</f>
        <v>1.70252</v>
      </c>
      <c r="W83" s="43">
        <f t="shared" si="81"/>
        <v>1.64008</v>
      </c>
      <c r="X83" s="43">
        <f t="shared" si="81"/>
        <v>1.6373200000000001</v>
      </c>
      <c r="Y83" s="43">
        <f t="shared" si="81"/>
        <v>1.6373200000000001</v>
      </c>
      <c r="Z83" s="43">
        <f t="shared" si="81"/>
        <v>1.6373200000000001</v>
      </c>
      <c r="AA83" s="43">
        <f t="shared" si="81"/>
        <v>1.6373200000000001</v>
      </c>
      <c r="AB83" s="43">
        <f t="shared" si="81"/>
        <v>1.6373200000000001</v>
      </c>
      <c r="AC83" s="43">
        <f t="shared" si="81"/>
        <v>1.6373200000000001</v>
      </c>
      <c r="AD83" s="43">
        <f t="shared" si="81"/>
        <v>1.6373200000000001</v>
      </c>
      <c r="AE83" s="43">
        <f t="shared" si="81"/>
        <v>1.6373200000000001</v>
      </c>
      <c r="AF83" s="43">
        <f t="shared" si="81"/>
        <v>1.6373200000000001</v>
      </c>
      <c r="AG83" s="43">
        <f t="shared" si="81"/>
        <v>1.6373200000000001</v>
      </c>
      <c r="AH83" s="43">
        <f t="shared" si="81"/>
        <v>1.6373200000000001</v>
      </c>
      <c r="AI83" s="43">
        <f t="shared" si="81"/>
        <v>1.6373200000000001</v>
      </c>
      <c r="AJ83" s="43">
        <f t="shared" si="81"/>
        <v>1.6373200000000001</v>
      </c>
      <c r="AK83" s="43">
        <f t="shared" si="81"/>
        <v>1.6373200000000001</v>
      </c>
      <c r="AL83" s="43">
        <f t="shared" si="81"/>
        <v>1.6373200000000001</v>
      </c>
      <c r="AM83" s="43">
        <f t="shared" si="81"/>
        <v>1.6373200000000001</v>
      </c>
      <c r="AN83" s="43">
        <f t="shared" si="81"/>
        <v>1.6373200000000001</v>
      </c>
      <c r="AS83" t="s">
        <v>12</v>
      </c>
    </row>
    <row r="84" spans="1:45" ht="14.25" customHeight="1" x14ac:dyDescent="0.15">
      <c r="A84" s="50"/>
      <c r="B84" s="50"/>
      <c r="C84" s="6"/>
      <c r="D84" s="8"/>
      <c r="E84" s="12">
        <f>ROUND(D84/10000,3)</f>
        <v>0</v>
      </c>
      <c r="F84" s="4"/>
      <c r="G84" s="26" t="s">
        <v>18</v>
      </c>
      <c r="H84" s="31">
        <v>35.42</v>
      </c>
      <c r="I84" s="62" t="s">
        <v>24</v>
      </c>
      <c r="J84" s="59">
        <f>IF($H83=$AS$2,ROUND($H88+2*(J82^2+$H90^2*J82^2)^0.5,4),ROUND($H91/2*(2*ACOS(1-J82/($H91/2))),4))</f>
        <v>2.1</v>
      </c>
      <c r="K84" s="53"/>
      <c r="L84" s="62" t="s">
        <v>34</v>
      </c>
      <c r="M84" s="65">
        <f>IF($H83=$AS$2,ROUND($H88+2*(M82^2+$H90^2*M82^2)^0.5,5),ROUND($H91/2*(2*ACOS(1-M82/($H91/2))),5))</f>
        <v>1.6373200000000001</v>
      </c>
      <c r="N84" s="58"/>
      <c r="O84" s="68" t="s">
        <v>27</v>
      </c>
      <c r="P84" s="70">
        <f>P38</f>
        <v>13.9941</v>
      </c>
      <c r="Q84" s="53"/>
      <c r="R84" s="56"/>
      <c r="T84" s="42" t="s">
        <v>43</v>
      </c>
      <c r="U84" s="43">
        <f>IF($H83=$AS$2,ROUND(U82*($H88+$H90*U82),5),ROUND($H91^2/8*(2*ACOS(1-U82/($H91/2))-SIN(2*ACOS(1-U82/($H91/2)))),5))</f>
        <v>0.4</v>
      </c>
      <c r="V84" s="43">
        <f t="shared" ref="V84:AN84" si="82">IF($H83=$AS$2,ROUND(V82*($H88+$H90*V82),5),ROUND($H91^2/8*(2*ACOS(1-V82/($H91/2))-SIN(2*ACOS(1-V82/($H91/2)))),5))</f>
        <v>0.30063000000000001</v>
      </c>
      <c r="W84" s="43">
        <f t="shared" si="82"/>
        <v>0.28502</v>
      </c>
      <c r="X84" s="43">
        <f t="shared" si="82"/>
        <v>0.28433000000000003</v>
      </c>
      <c r="Y84" s="43">
        <f t="shared" si="82"/>
        <v>0.28433000000000003</v>
      </c>
      <c r="Z84" s="43">
        <f t="shared" si="82"/>
        <v>0.28433000000000003</v>
      </c>
      <c r="AA84" s="43">
        <f t="shared" si="82"/>
        <v>0.28433000000000003</v>
      </c>
      <c r="AB84" s="43">
        <f t="shared" si="82"/>
        <v>0.28433000000000003</v>
      </c>
      <c r="AC84" s="43">
        <f t="shared" si="82"/>
        <v>0.28433000000000003</v>
      </c>
      <c r="AD84" s="43">
        <f t="shared" si="82"/>
        <v>0.28433000000000003</v>
      </c>
      <c r="AE84" s="43">
        <f t="shared" si="82"/>
        <v>0.28433000000000003</v>
      </c>
      <c r="AF84" s="43">
        <f t="shared" si="82"/>
        <v>0.28433000000000003</v>
      </c>
      <c r="AG84" s="43">
        <f t="shared" si="82"/>
        <v>0.28433000000000003</v>
      </c>
      <c r="AH84" s="43">
        <f t="shared" si="82"/>
        <v>0.28433000000000003</v>
      </c>
      <c r="AI84" s="43">
        <f t="shared" si="82"/>
        <v>0.28433000000000003</v>
      </c>
      <c r="AJ84" s="43">
        <f t="shared" si="82"/>
        <v>0.28433000000000003</v>
      </c>
      <c r="AK84" s="43">
        <f t="shared" si="82"/>
        <v>0.28433000000000003</v>
      </c>
      <c r="AL84" s="43">
        <f t="shared" si="82"/>
        <v>0.28433000000000003</v>
      </c>
      <c r="AM84" s="43">
        <f t="shared" si="82"/>
        <v>0.28433000000000003</v>
      </c>
      <c r="AN84" s="43">
        <f t="shared" si="82"/>
        <v>0.28433000000000003</v>
      </c>
    </row>
    <row r="85" spans="1:45" ht="14.25" customHeight="1" x14ac:dyDescent="0.15">
      <c r="A85" s="50"/>
      <c r="B85" s="50"/>
      <c r="C85" s="6"/>
      <c r="D85" s="8"/>
      <c r="E85" s="12">
        <f>ROUND(D85/10000,3)</f>
        <v>0</v>
      </c>
      <c r="F85" s="4"/>
      <c r="G85" s="26" t="s">
        <v>19</v>
      </c>
      <c r="H85" s="48">
        <v>2.0000000000000001E-4</v>
      </c>
      <c r="I85" s="62"/>
      <c r="J85" s="59"/>
      <c r="K85" s="53"/>
      <c r="L85" s="62"/>
      <c r="M85" s="66"/>
      <c r="N85" s="58"/>
      <c r="O85" s="69"/>
      <c r="P85" s="70"/>
      <c r="Q85" s="53"/>
      <c r="R85" s="56"/>
      <c r="T85" s="42" t="s">
        <v>44</v>
      </c>
      <c r="U85" s="43">
        <f>ROUND(U84/U83,5)</f>
        <v>0.19048000000000001</v>
      </c>
      <c r="V85" s="43">
        <f t="shared" ref="V85:AN85" si="83">ROUND(V84/V83,5)</f>
        <v>0.17657999999999999</v>
      </c>
      <c r="W85" s="43">
        <f t="shared" si="83"/>
        <v>0.17377999999999999</v>
      </c>
      <c r="X85" s="43">
        <f t="shared" si="83"/>
        <v>0.17366000000000001</v>
      </c>
      <c r="Y85" s="43">
        <f t="shared" si="83"/>
        <v>0.17366000000000001</v>
      </c>
      <c r="Z85" s="43">
        <f t="shared" si="83"/>
        <v>0.17366000000000001</v>
      </c>
      <c r="AA85" s="43">
        <f t="shared" si="83"/>
        <v>0.17366000000000001</v>
      </c>
      <c r="AB85" s="43">
        <f t="shared" si="83"/>
        <v>0.17366000000000001</v>
      </c>
      <c r="AC85" s="43">
        <f t="shared" si="83"/>
        <v>0.17366000000000001</v>
      </c>
      <c r="AD85" s="43">
        <f t="shared" si="83"/>
        <v>0.17366000000000001</v>
      </c>
      <c r="AE85" s="43">
        <f t="shared" si="83"/>
        <v>0.17366000000000001</v>
      </c>
      <c r="AF85" s="43">
        <f t="shared" si="83"/>
        <v>0.17366000000000001</v>
      </c>
      <c r="AG85" s="43">
        <f t="shared" si="83"/>
        <v>0.17366000000000001</v>
      </c>
      <c r="AH85" s="43">
        <f t="shared" si="83"/>
        <v>0.17366000000000001</v>
      </c>
      <c r="AI85" s="43">
        <f t="shared" si="83"/>
        <v>0.17366000000000001</v>
      </c>
      <c r="AJ85" s="43">
        <f t="shared" si="83"/>
        <v>0.17366000000000001</v>
      </c>
      <c r="AK85" s="43">
        <f t="shared" si="83"/>
        <v>0.17366000000000001</v>
      </c>
      <c r="AL85" s="43">
        <f t="shared" si="83"/>
        <v>0.17366000000000001</v>
      </c>
      <c r="AM85" s="43">
        <f t="shared" si="83"/>
        <v>0.17366000000000001</v>
      </c>
      <c r="AN85" s="43">
        <f t="shared" si="83"/>
        <v>0.17366000000000001</v>
      </c>
    </row>
    <row r="86" spans="1:45" ht="14.25" customHeight="1" x14ac:dyDescent="0.15">
      <c r="A86" s="50"/>
      <c r="B86" s="50"/>
      <c r="C86" s="15" t="s">
        <v>6</v>
      </c>
      <c r="D86" s="16">
        <f>SUM(D82:D85)</f>
        <v>363.24300000000005</v>
      </c>
      <c r="E86" s="13">
        <f>SUM(E82:E85)</f>
        <v>3.5999999999999997E-2</v>
      </c>
      <c r="F86" s="17">
        <f>IF(E86=0,0,ROUND(F82*E82/E86+F83*E83/E86+F84*E84/E86+F85*E85/E86,2))</f>
        <v>0.64</v>
      </c>
      <c r="G86" s="39" t="s">
        <v>20</v>
      </c>
      <c r="H86" s="32">
        <v>1.4E-2</v>
      </c>
      <c r="I86" s="62" t="s">
        <v>32</v>
      </c>
      <c r="J86" s="59">
        <f>IF($H83=$AS$2,ROUND(J82*($H88+$H90*J82),4),ROUND($H91^2/8*((2*ACOS(1-J82/($H91/2)))-SIN((2*ACOS(1-J82/($H91/2))))),4))</f>
        <v>0.4</v>
      </c>
      <c r="K86" s="53"/>
      <c r="L86" s="62" t="s">
        <v>33</v>
      </c>
      <c r="M86" s="64">
        <f>IF($H83=$AS$2,ROUND(M82*($H88+$H90*M82),5),ROUND($H91^2/8*(2*ACOS(1-M82/($H91/2))-SIN(2*ACOS(1-M82/($H91/2)))),5))</f>
        <v>0.28433000000000003</v>
      </c>
      <c r="N86" s="58"/>
      <c r="O86" s="62" t="s">
        <v>28</v>
      </c>
      <c r="P86" s="59">
        <f>ROUND($H84/M90/60,4)</f>
        <v>1.8774999999999999</v>
      </c>
      <c r="Q86" s="53"/>
      <c r="R86" s="56"/>
      <c r="T86" s="42" t="s">
        <v>45</v>
      </c>
      <c r="U86" s="43">
        <f>ROUND((U85^(2/3)*$H85^0.5)/$H86,5)</f>
        <v>0.33442</v>
      </c>
      <c r="V86" s="43">
        <f>ROUND((V85^(2/3)*$H85^0.5)/$H86,5)</f>
        <v>0.31794</v>
      </c>
      <c r="W86" s="43">
        <f t="shared" ref="W86:AN86" si="84">ROUND((W85^(2/3)*$H85^0.5)/$H86,5)</f>
        <v>0.31457000000000002</v>
      </c>
      <c r="X86" s="43">
        <f t="shared" si="84"/>
        <v>0.31442999999999999</v>
      </c>
      <c r="Y86" s="43">
        <f t="shared" si="84"/>
        <v>0.31442999999999999</v>
      </c>
      <c r="Z86" s="43">
        <f t="shared" si="84"/>
        <v>0.31442999999999999</v>
      </c>
      <c r="AA86" s="43">
        <f t="shared" si="84"/>
        <v>0.31442999999999999</v>
      </c>
      <c r="AB86" s="43">
        <f t="shared" si="84"/>
        <v>0.31442999999999999</v>
      </c>
      <c r="AC86" s="43">
        <f t="shared" si="84"/>
        <v>0.31442999999999999</v>
      </c>
      <c r="AD86" s="43">
        <f t="shared" si="84"/>
        <v>0.31442999999999999</v>
      </c>
      <c r="AE86" s="43">
        <f t="shared" si="84"/>
        <v>0.31442999999999999</v>
      </c>
      <c r="AF86" s="43">
        <f t="shared" si="84"/>
        <v>0.31442999999999999</v>
      </c>
      <c r="AG86" s="43">
        <f t="shared" si="84"/>
        <v>0.31442999999999999</v>
      </c>
      <c r="AH86" s="43">
        <f t="shared" si="84"/>
        <v>0.31442999999999999</v>
      </c>
      <c r="AI86" s="43">
        <f t="shared" si="84"/>
        <v>0.31442999999999999</v>
      </c>
      <c r="AJ86" s="43">
        <f t="shared" si="84"/>
        <v>0.31442999999999999</v>
      </c>
      <c r="AK86" s="43">
        <f t="shared" si="84"/>
        <v>0.31442999999999999</v>
      </c>
      <c r="AL86" s="43">
        <f t="shared" si="84"/>
        <v>0.31442999999999999</v>
      </c>
      <c r="AM86" s="43">
        <f t="shared" si="84"/>
        <v>0.31442999999999999</v>
      </c>
      <c r="AN86" s="43">
        <f t="shared" si="84"/>
        <v>0.31442999999999999</v>
      </c>
    </row>
    <row r="87" spans="1:45" ht="14.25" customHeight="1" x14ac:dyDescent="0.15">
      <c r="A87" s="50"/>
      <c r="B87" s="50"/>
      <c r="C87" s="5" t="s">
        <v>87</v>
      </c>
      <c r="D87" s="7">
        <f>D41</f>
        <v>2907.8049999999998</v>
      </c>
      <c r="E87" s="11">
        <f>ROUND(D87/10000,3)</f>
        <v>0.29099999999999998</v>
      </c>
      <c r="F87" s="3">
        <f>F41</f>
        <v>0.57999999999999996</v>
      </c>
      <c r="G87" s="26" t="s">
        <v>93</v>
      </c>
      <c r="H87" s="31">
        <v>0.5</v>
      </c>
      <c r="I87" s="62"/>
      <c r="J87" s="59"/>
      <c r="K87" s="53"/>
      <c r="L87" s="62"/>
      <c r="M87" s="64"/>
      <c r="N87" s="58"/>
      <c r="O87" s="62"/>
      <c r="P87" s="59"/>
      <c r="Q87" s="53"/>
      <c r="R87" s="56"/>
      <c r="T87" s="44" t="s">
        <v>46</v>
      </c>
      <c r="U87" s="45">
        <f>ROUND(U84*U86,4)</f>
        <v>0.1338</v>
      </c>
      <c r="V87" s="45">
        <f t="shared" ref="V87:AN87" si="85">ROUND(V84*V86,4)</f>
        <v>9.5600000000000004E-2</v>
      </c>
      <c r="W87" s="45">
        <f t="shared" si="85"/>
        <v>8.9700000000000002E-2</v>
      </c>
      <c r="X87" s="45">
        <f t="shared" si="85"/>
        <v>8.9399999999999993E-2</v>
      </c>
      <c r="Y87" s="45">
        <f t="shared" si="85"/>
        <v>8.9399999999999993E-2</v>
      </c>
      <c r="Z87" s="45">
        <f t="shared" si="85"/>
        <v>8.9399999999999993E-2</v>
      </c>
      <c r="AA87" s="45">
        <f t="shared" si="85"/>
        <v>8.9399999999999993E-2</v>
      </c>
      <c r="AB87" s="45">
        <f t="shared" si="85"/>
        <v>8.9399999999999993E-2</v>
      </c>
      <c r="AC87" s="45">
        <f t="shared" si="85"/>
        <v>8.9399999999999993E-2</v>
      </c>
      <c r="AD87" s="45">
        <f t="shared" si="85"/>
        <v>8.9399999999999993E-2</v>
      </c>
      <c r="AE87" s="45">
        <f t="shared" si="85"/>
        <v>8.9399999999999993E-2</v>
      </c>
      <c r="AF87" s="45">
        <f t="shared" si="85"/>
        <v>8.9399999999999993E-2</v>
      </c>
      <c r="AG87" s="45">
        <f t="shared" si="85"/>
        <v>8.9399999999999993E-2</v>
      </c>
      <c r="AH87" s="45">
        <f t="shared" si="85"/>
        <v>8.9399999999999993E-2</v>
      </c>
      <c r="AI87" s="45">
        <f t="shared" si="85"/>
        <v>8.9399999999999993E-2</v>
      </c>
      <c r="AJ87" s="45">
        <f t="shared" si="85"/>
        <v>8.9399999999999993E-2</v>
      </c>
      <c r="AK87" s="45">
        <f t="shared" si="85"/>
        <v>8.9399999999999993E-2</v>
      </c>
      <c r="AL87" s="45">
        <f t="shared" si="85"/>
        <v>8.9399999999999993E-2</v>
      </c>
      <c r="AM87" s="45">
        <f t="shared" si="85"/>
        <v>8.9399999999999993E-2</v>
      </c>
      <c r="AN87" s="45">
        <f t="shared" si="85"/>
        <v>8.9399999999999993E-2</v>
      </c>
    </row>
    <row r="88" spans="1:45" ht="14.25" customHeight="1" x14ac:dyDescent="0.15">
      <c r="A88" s="50"/>
      <c r="B88" s="50"/>
      <c r="C88" s="6" t="s">
        <v>88</v>
      </c>
      <c r="D88" s="8">
        <f>D101</f>
        <v>4250.7169999999996</v>
      </c>
      <c r="E88" s="12">
        <f>ROUND(D88/10000,3)</f>
        <v>0.42499999999999999</v>
      </c>
      <c r="F88" s="4">
        <f>F101</f>
        <v>0.42</v>
      </c>
      <c r="G88" s="26" t="s">
        <v>94</v>
      </c>
      <c r="H88" s="31">
        <v>0.5</v>
      </c>
      <c r="I88" s="62" t="s">
        <v>25</v>
      </c>
      <c r="J88" s="59">
        <f>ROUND(J86/J84,4)</f>
        <v>0.1905</v>
      </c>
      <c r="K88" s="53"/>
      <c r="L88" s="62" t="s">
        <v>35</v>
      </c>
      <c r="M88" s="64">
        <f>ROUND(M86/M84,5)</f>
        <v>0.17366000000000001</v>
      </c>
      <c r="N88" s="58"/>
      <c r="O88" s="62" t="s">
        <v>29</v>
      </c>
      <c r="P88" s="59">
        <f>SUM(P84:P87)</f>
        <v>15.871599999999999</v>
      </c>
      <c r="Q88" s="53"/>
      <c r="R88" s="56"/>
      <c r="T88" s="42" t="s">
        <v>47</v>
      </c>
      <c r="U88" s="43">
        <f>ROUND($H84/U86/60,4)</f>
        <v>1.7652000000000001</v>
      </c>
      <c r="V88" s="43">
        <f t="shared" ref="V88:AM88" si="86">ROUND($H84/V86/60,4)</f>
        <v>1.8567</v>
      </c>
      <c r="W88" s="43">
        <f t="shared" si="86"/>
        <v>1.8766</v>
      </c>
      <c r="X88" s="43">
        <f t="shared" si="86"/>
        <v>1.8774999999999999</v>
      </c>
      <c r="Y88" s="43">
        <f t="shared" si="86"/>
        <v>1.8774999999999999</v>
      </c>
      <c r="Z88" s="43">
        <f t="shared" si="86"/>
        <v>1.8774999999999999</v>
      </c>
      <c r="AA88" s="43">
        <f t="shared" si="86"/>
        <v>1.8774999999999999</v>
      </c>
      <c r="AB88" s="43">
        <f t="shared" si="86"/>
        <v>1.8774999999999999</v>
      </c>
      <c r="AC88" s="43">
        <f t="shared" si="86"/>
        <v>1.8774999999999999</v>
      </c>
      <c r="AD88" s="43">
        <f t="shared" si="86"/>
        <v>1.8774999999999999</v>
      </c>
      <c r="AE88" s="43">
        <f t="shared" si="86"/>
        <v>1.8774999999999999</v>
      </c>
      <c r="AF88" s="43">
        <f t="shared" si="86"/>
        <v>1.8774999999999999</v>
      </c>
      <c r="AG88" s="43">
        <f t="shared" si="86"/>
        <v>1.8774999999999999</v>
      </c>
      <c r="AH88" s="43">
        <f t="shared" si="86"/>
        <v>1.8774999999999999</v>
      </c>
      <c r="AI88" s="43">
        <f t="shared" si="86"/>
        <v>1.8774999999999999</v>
      </c>
      <c r="AJ88" s="43">
        <f t="shared" si="86"/>
        <v>1.8774999999999999</v>
      </c>
      <c r="AK88" s="43">
        <f t="shared" si="86"/>
        <v>1.8774999999999999</v>
      </c>
      <c r="AL88" s="43">
        <f t="shared" si="86"/>
        <v>1.8774999999999999</v>
      </c>
      <c r="AM88" s="43">
        <f t="shared" si="86"/>
        <v>1.8774999999999999</v>
      </c>
      <c r="AN88" s="43">
        <f>ROUND($H84/AN86/60,4)</f>
        <v>1.8774999999999999</v>
      </c>
    </row>
    <row r="89" spans="1:45" ht="14.25" customHeight="1" x14ac:dyDescent="0.15">
      <c r="A89" s="50"/>
      <c r="B89" s="50"/>
      <c r="C89" s="6"/>
      <c r="D89" s="8"/>
      <c r="E89" s="12">
        <f>ROUND(D89/10000,3)</f>
        <v>0</v>
      </c>
      <c r="F89" s="4"/>
      <c r="G89" s="26" t="s">
        <v>21</v>
      </c>
      <c r="H89" s="31">
        <v>1</v>
      </c>
      <c r="I89" s="62"/>
      <c r="J89" s="59"/>
      <c r="K89" s="53"/>
      <c r="L89" s="62"/>
      <c r="M89" s="64"/>
      <c r="N89" s="58"/>
      <c r="O89" s="62"/>
      <c r="P89" s="59"/>
      <c r="Q89" s="53"/>
      <c r="R89" s="56"/>
      <c r="T89" s="44" t="s">
        <v>48</v>
      </c>
      <c r="U89" s="45">
        <f>ROUND($F91*3500/($P84+U88+25)*$E91/360,4)</f>
        <v>8.9700000000000002E-2</v>
      </c>
      <c r="V89" s="45">
        <f t="shared" ref="V89:AN89" si="87">ROUND($F91*3500/($P84+V88+25)*$E91/360,4)</f>
        <v>8.9499999999999996E-2</v>
      </c>
      <c r="W89" s="45">
        <f t="shared" si="87"/>
        <v>8.9399999999999993E-2</v>
      </c>
      <c r="X89" s="45">
        <f t="shared" si="87"/>
        <v>8.9399999999999993E-2</v>
      </c>
      <c r="Y89" s="45">
        <f t="shared" si="87"/>
        <v>8.9399999999999993E-2</v>
      </c>
      <c r="Z89" s="45">
        <f t="shared" si="87"/>
        <v>8.9399999999999993E-2</v>
      </c>
      <c r="AA89" s="45">
        <f t="shared" si="87"/>
        <v>8.9399999999999993E-2</v>
      </c>
      <c r="AB89" s="45">
        <f t="shared" si="87"/>
        <v>8.9399999999999993E-2</v>
      </c>
      <c r="AC89" s="45">
        <f t="shared" si="87"/>
        <v>8.9399999999999993E-2</v>
      </c>
      <c r="AD89" s="45">
        <f t="shared" si="87"/>
        <v>8.9399999999999993E-2</v>
      </c>
      <c r="AE89" s="45">
        <f t="shared" si="87"/>
        <v>8.9399999999999993E-2</v>
      </c>
      <c r="AF89" s="45">
        <f t="shared" si="87"/>
        <v>8.9399999999999993E-2</v>
      </c>
      <c r="AG89" s="45">
        <f t="shared" si="87"/>
        <v>8.9399999999999993E-2</v>
      </c>
      <c r="AH89" s="45">
        <f t="shared" si="87"/>
        <v>8.9399999999999993E-2</v>
      </c>
      <c r="AI89" s="45">
        <f t="shared" si="87"/>
        <v>8.9399999999999993E-2</v>
      </c>
      <c r="AJ89" s="45">
        <f t="shared" si="87"/>
        <v>8.9399999999999993E-2</v>
      </c>
      <c r="AK89" s="45">
        <f t="shared" si="87"/>
        <v>8.9399999999999993E-2</v>
      </c>
      <c r="AL89" s="45">
        <f t="shared" si="87"/>
        <v>8.9399999999999993E-2</v>
      </c>
      <c r="AM89" s="45">
        <f t="shared" si="87"/>
        <v>8.9399999999999993E-2</v>
      </c>
      <c r="AN89" s="45">
        <f t="shared" si="87"/>
        <v>8.9399999999999993E-2</v>
      </c>
    </row>
    <row r="90" spans="1:45" ht="14.25" customHeight="1" x14ac:dyDescent="0.15">
      <c r="A90" s="50"/>
      <c r="B90" s="50"/>
      <c r="C90" s="15" t="s">
        <v>7</v>
      </c>
      <c r="D90" s="16">
        <f>SUM(D87:D89)</f>
        <v>7158.521999999999</v>
      </c>
      <c r="E90" s="13">
        <f>SUM(E87:E89)</f>
        <v>0.71599999999999997</v>
      </c>
      <c r="F90" s="17">
        <f>IF(E90=0,0,ROUND(F87*E87/E90+F88*E88/E90+F89*E89/E90,2))</f>
        <v>0.49</v>
      </c>
      <c r="G90" s="34" t="s">
        <v>40</v>
      </c>
      <c r="H90" s="35">
        <f>IF(H83=AS$2,ROUND((H87-H88)/(2*H89),4),"")</f>
        <v>0</v>
      </c>
      <c r="I90" s="62" t="s">
        <v>26</v>
      </c>
      <c r="J90" s="59">
        <f>ROUND((J88^(2/3)*$H85^0.5)/$H86,4)</f>
        <v>0.33439999999999998</v>
      </c>
      <c r="K90" s="53"/>
      <c r="L90" s="62" t="s">
        <v>36</v>
      </c>
      <c r="M90" s="64">
        <f>ROUND((M88^(2/3)*$H85^0.5)/$H86,5)</f>
        <v>0.31442999999999999</v>
      </c>
      <c r="N90" s="58"/>
      <c r="O90" s="62" t="s">
        <v>30</v>
      </c>
      <c r="P90" s="59">
        <f>ROUND(3500/(P88+25),4)</f>
        <v>85.634</v>
      </c>
      <c r="Q90" s="53"/>
      <c r="R90" s="56"/>
      <c r="T90" s="42" t="s">
        <v>49</v>
      </c>
      <c r="U90" s="43">
        <f>IF($H83=$AS$2,$H85^0.5/$H86*(U82*($H88+$H90*U82))^(5/3)-U89*($H88+2*(U82^2+$H90^2*U82^2)^0.5)^(2/3),$H85^0.5/$H86*($H91^2/8*(2*ACOS(1-U82/($H91/2))-SIN(2*ACOS(1-U82/($H91/2)))))^(5/3)-U89*($H91/2*2*ACOS(1-U82/($H91/2)))^(2/3))</f>
        <v>7.2260564087789303E-2</v>
      </c>
      <c r="V90" s="43">
        <f t="shared" ref="V90:AN90" si="88">IF($H83=$AS$2,$H85^0.5/$H86*(V82*($H88+$H90*V82))^(5/3)-V89*($H88+2*(V82^2+$H90^2*V82^2)^0.5)^(2/3),$H85^0.5/$H86*($H91^2/8*(2*ACOS(1-V82/($H91/2))-SIN(2*ACOS(1-V82/($H91/2)))))^(5/3)-V89*($H91/2*2*ACOS(1-V82/($H91/2)))^(2/3))</f>
        <v>8.6727859832836651E-3</v>
      </c>
      <c r="W90" s="43">
        <f t="shared" si="88"/>
        <v>3.626713686805394E-4</v>
      </c>
      <c r="X90" s="43">
        <f t="shared" si="88"/>
        <v>-5.1266477309186431E-7</v>
      </c>
      <c r="Y90" s="43">
        <f t="shared" si="88"/>
        <v>-5.1266477309186431E-7</v>
      </c>
      <c r="Z90" s="43">
        <f t="shared" si="88"/>
        <v>-5.1266477309186431E-7</v>
      </c>
      <c r="AA90" s="43">
        <f t="shared" si="88"/>
        <v>-5.1266477309186431E-7</v>
      </c>
      <c r="AB90" s="43">
        <f t="shared" si="88"/>
        <v>-5.1266477309186431E-7</v>
      </c>
      <c r="AC90" s="43">
        <f t="shared" si="88"/>
        <v>-5.1266477309186431E-7</v>
      </c>
      <c r="AD90" s="43">
        <f t="shared" si="88"/>
        <v>-5.1266477309186431E-7</v>
      </c>
      <c r="AE90" s="43">
        <f t="shared" si="88"/>
        <v>-5.1266477309186431E-7</v>
      </c>
      <c r="AF90" s="43">
        <f t="shared" si="88"/>
        <v>-5.1266477309186431E-7</v>
      </c>
      <c r="AG90" s="43">
        <f t="shared" si="88"/>
        <v>-5.1266477309186431E-7</v>
      </c>
      <c r="AH90" s="43">
        <f t="shared" si="88"/>
        <v>-5.1266477309186431E-7</v>
      </c>
      <c r="AI90" s="43">
        <f t="shared" si="88"/>
        <v>-5.1266477309186431E-7</v>
      </c>
      <c r="AJ90" s="43">
        <f t="shared" si="88"/>
        <v>-5.1266477309186431E-7</v>
      </c>
      <c r="AK90" s="43">
        <f t="shared" si="88"/>
        <v>-5.1266477309186431E-7</v>
      </c>
      <c r="AL90" s="43">
        <f t="shared" si="88"/>
        <v>-5.1266477309186431E-7</v>
      </c>
      <c r="AM90" s="43">
        <f t="shared" si="88"/>
        <v>-5.1266477309186431E-7</v>
      </c>
      <c r="AN90" s="43">
        <f t="shared" si="88"/>
        <v>-5.1266477309186431E-7</v>
      </c>
    </row>
    <row r="91" spans="1:45" ht="14.25" customHeight="1" x14ac:dyDescent="0.15">
      <c r="A91" s="51"/>
      <c r="B91" s="51"/>
      <c r="C91" s="15" t="s">
        <v>8</v>
      </c>
      <c r="D91" s="16">
        <f>SUM(D90,D86)</f>
        <v>7521.7649999999994</v>
      </c>
      <c r="E91" s="13">
        <f>SUM(E90,E86)</f>
        <v>0.752</v>
      </c>
      <c r="F91" s="17">
        <f>IF(E91=0,0,ROUND(F86*E86/E91+F90*E90/E91,2))</f>
        <v>0.5</v>
      </c>
      <c r="G91" s="28" t="s">
        <v>22</v>
      </c>
      <c r="H91" s="33"/>
      <c r="I91" s="67"/>
      <c r="J91" s="60"/>
      <c r="K91" s="54"/>
      <c r="L91" s="67"/>
      <c r="M91" s="74"/>
      <c r="N91" s="58"/>
      <c r="O91" s="67"/>
      <c r="P91" s="60"/>
      <c r="Q91" s="54"/>
      <c r="R91" s="57"/>
      <c r="T91" s="46" t="s">
        <v>50</v>
      </c>
      <c r="U91" s="47">
        <f>IF($H83=$AS$2,5/3*$H85^0.5/$H86*(U82*($H88+$H90*U82))^(2/3)*($H88+2*$H90*U82)-2/3*U89*($H88+2*(U82^2+$H90^2*U82^2)^0.5)^(-1/3)*(U82^2+$H90^2*U82^2)^(-1/2)*2*U82*(1+$H90^2),5/3*$H85^0.5/$H86*($H91^2/8*(2*ACOS(1-U82/($H91/2))-SIN(2*ACOS(1-U82/($H91/2)))))^(2/3)*($H91^2/8*(1-COS(2*ACOS(1-U82/($H91/2)))))-2/3*U89*($H91/2*2*ACOS(1-U82/($H91/2)))^(-1/3)*$H91/2)</f>
        <v>0.36360073585540675</v>
      </c>
      <c r="V91" s="47">
        <f t="shared" ref="V91:AN91" si="89">IF($H83=$AS$2,5/3*$H85^0.5/$H86*(V82*($H88+$H90*V82))^(2/3)*($H88+2*$H90*V82)-2/3*V89*($H88+2*(V82^2+$H90^2*V82^2)^0.5)^(-1/3)*(V82^2+$H90^2*V82^2)^(-1/2)*2*V82*(1+$H90^2),5/3*$H85^0.5/$H86*($H91^2/8*(2*ACOS(1-V82/($H91/2))-SIN(2*ACOS(1-V82/($H91/2)))))^(2/3)*($H91^2/8*(1-COS(2*ACOS(1-V82/($H91/2)))))-2/3*V89*($H91/2*2*ACOS(1-V82/($H91/2)))^(-1/3)*$H91/2)</f>
        <v>0.27783173446148512</v>
      </c>
      <c r="W91" s="47">
        <f t="shared" si="89"/>
        <v>0.26349948528273653</v>
      </c>
      <c r="X91" s="47">
        <f t="shared" si="89"/>
        <v>0.26285408588020959</v>
      </c>
      <c r="Y91" s="47">
        <f t="shared" si="89"/>
        <v>0.26285408588020959</v>
      </c>
      <c r="Z91" s="47">
        <f t="shared" si="89"/>
        <v>0.26285408588020959</v>
      </c>
      <c r="AA91" s="47">
        <f t="shared" si="89"/>
        <v>0.26285408588020959</v>
      </c>
      <c r="AB91" s="47">
        <f t="shared" si="89"/>
        <v>0.26285408588020959</v>
      </c>
      <c r="AC91" s="47">
        <f t="shared" si="89"/>
        <v>0.26285408588020959</v>
      </c>
      <c r="AD91" s="47">
        <f t="shared" si="89"/>
        <v>0.26285408588020959</v>
      </c>
      <c r="AE91" s="47">
        <f t="shared" si="89"/>
        <v>0.26285408588020959</v>
      </c>
      <c r="AF91" s="47">
        <f t="shared" si="89"/>
        <v>0.26285408588020959</v>
      </c>
      <c r="AG91" s="47">
        <f t="shared" si="89"/>
        <v>0.26285408588020959</v>
      </c>
      <c r="AH91" s="47">
        <f t="shared" si="89"/>
        <v>0.26285408588020959</v>
      </c>
      <c r="AI91" s="47">
        <f t="shared" si="89"/>
        <v>0.26285408588020959</v>
      </c>
      <c r="AJ91" s="47">
        <f t="shared" si="89"/>
        <v>0.26285408588020959</v>
      </c>
      <c r="AK91" s="47">
        <f t="shared" si="89"/>
        <v>0.26285408588020959</v>
      </c>
      <c r="AL91" s="47">
        <f t="shared" si="89"/>
        <v>0.26285408588020959</v>
      </c>
      <c r="AM91" s="47">
        <f t="shared" si="89"/>
        <v>0.26285408588020959</v>
      </c>
      <c r="AN91" s="47">
        <f t="shared" si="89"/>
        <v>0.26285408588020959</v>
      </c>
    </row>
    <row r="92" spans="1:45" ht="14.25" customHeight="1" x14ac:dyDescent="0.15">
      <c r="A92" s="49">
        <v>10</v>
      </c>
      <c r="B92" s="49">
        <v>9</v>
      </c>
      <c r="C92" s="5" t="s">
        <v>74</v>
      </c>
      <c r="D92" s="7">
        <v>33.619</v>
      </c>
      <c r="E92" s="11">
        <f>ROUND(D92/10000,3)</f>
        <v>3.0000000000000001E-3</v>
      </c>
      <c r="F92" s="3">
        <v>0.83</v>
      </c>
      <c r="G92" s="25" t="s">
        <v>1</v>
      </c>
      <c r="H92" s="29" t="s">
        <v>78</v>
      </c>
      <c r="I92" s="61" t="s">
        <v>23</v>
      </c>
      <c r="J92" s="73">
        <f>IF($H93=AS$2,ROUND(H99*0.8,4),ROUND(H101*0.8,4))</f>
        <v>0.4</v>
      </c>
      <c r="K92" s="52">
        <f>ROUND(J96*J100,4)</f>
        <v>5.8000000000000003E-2</v>
      </c>
      <c r="L92" s="61" t="s">
        <v>31</v>
      </c>
      <c r="M92" s="63">
        <f>IF(U97=U99,U92,IF(V97=V99,V92,IF(W97=W99,W92,IF(X97=X99,X92,IF(Y97=Y99,Y92,IF(Z97=Z99,Z92,IF(AA97=AA99,AA92,IF(AB97=AB99,AB92,IF(AC97=AC99,AC92,IF(AD97=AD99,AD92,IF(AE97=AE99,AE92,IF(AF97=AF99,AF92,IF(AG97=AG99,AG92,IF(AH97=AH99,AH92,IF(AI97=AI99,AI92,IF(AJ97=AJ99,AJ92,IF(AK97=AK99,AK92,IF(AL97=AL99,AL92,IF(AM97=AM99,AM92,IF(AN97=AN99,AN92,AN92))))))))))))))))))))</f>
        <v>0.33724999999999999</v>
      </c>
      <c r="N92" s="58">
        <f>ROUND(M96*M100,4)</f>
        <v>4.6699999999999998E-2</v>
      </c>
      <c r="O92" s="61" t="s">
        <v>99</v>
      </c>
      <c r="P92" s="63">
        <f>M100</f>
        <v>0.27698</v>
      </c>
      <c r="Q92" s="52">
        <f>ROUND($F101*$P100*$E101/360,4)</f>
        <v>4.6699999999999998E-2</v>
      </c>
      <c r="R92" s="55" t="str">
        <f>IF(AND(K92&gt;Q92,N92=Q92),"ＯＫ","ＮＧ")</f>
        <v>ＯＫ</v>
      </c>
      <c r="T92" s="40" t="s">
        <v>41</v>
      </c>
      <c r="U92" s="41">
        <f>J92</f>
        <v>0.4</v>
      </c>
      <c r="V92" s="41">
        <f>IF($H93=$AS$2,ROUND(U92-U100/U101,5),ROUND($H101/2-$H101/2*COS((2*ACOS(1-U92/($H101/2))-U100/U101)/2),5))</f>
        <v>0.34166000000000002</v>
      </c>
      <c r="W92" s="41">
        <f t="shared" ref="W92:AN92" si="90">IF($H93=$AS$2,ROUND(V92-V100/V101,5),ROUND($H101/2-$H101/2*COS((2*ACOS(1-V92/($H101/2))-V100/V101)/2),5))</f>
        <v>0.33724999999999999</v>
      </c>
      <c r="X92" s="41">
        <f t="shared" si="90"/>
        <v>0.33722999999999997</v>
      </c>
      <c r="Y92" s="41">
        <f t="shared" si="90"/>
        <v>0.33722999999999997</v>
      </c>
      <c r="Z92" s="41">
        <f t="shared" si="90"/>
        <v>0.33722999999999997</v>
      </c>
      <c r="AA92" s="41">
        <f t="shared" si="90"/>
        <v>0.33722999999999997</v>
      </c>
      <c r="AB92" s="41">
        <f t="shared" si="90"/>
        <v>0.33722999999999997</v>
      </c>
      <c r="AC92" s="41">
        <f t="shared" si="90"/>
        <v>0.33722999999999997</v>
      </c>
      <c r="AD92" s="41">
        <f t="shared" si="90"/>
        <v>0.33722999999999997</v>
      </c>
      <c r="AE92" s="41">
        <f t="shared" si="90"/>
        <v>0.33722999999999997</v>
      </c>
      <c r="AF92" s="41">
        <f t="shared" si="90"/>
        <v>0.33722999999999997</v>
      </c>
      <c r="AG92" s="41">
        <f t="shared" si="90"/>
        <v>0.33722999999999997</v>
      </c>
      <c r="AH92" s="41">
        <f t="shared" si="90"/>
        <v>0.33722999999999997</v>
      </c>
      <c r="AI92" s="41">
        <f t="shared" si="90"/>
        <v>0.33722999999999997</v>
      </c>
      <c r="AJ92" s="41">
        <f t="shared" si="90"/>
        <v>0.33722999999999997</v>
      </c>
      <c r="AK92" s="41">
        <f t="shared" si="90"/>
        <v>0.33722999999999997</v>
      </c>
      <c r="AL92" s="41">
        <f t="shared" si="90"/>
        <v>0.33722999999999997</v>
      </c>
      <c r="AM92" s="41">
        <f t="shared" si="90"/>
        <v>0.33722999999999997</v>
      </c>
      <c r="AN92" s="41">
        <f t="shared" si="90"/>
        <v>0.33722999999999997</v>
      </c>
      <c r="AS92" t="s">
        <v>11</v>
      </c>
    </row>
    <row r="93" spans="1:45" ht="14.25" customHeight="1" x14ac:dyDescent="0.15">
      <c r="A93" s="50"/>
      <c r="B93" s="50"/>
      <c r="C93" s="6" t="s">
        <v>75</v>
      </c>
      <c r="D93" s="8">
        <v>11.96</v>
      </c>
      <c r="E93" s="12">
        <f>ROUND(D93/10000,3)</f>
        <v>1E-3</v>
      </c>
      <c r="F93" s="4">
        <v>0.83</v>
      </c>
      <c r="G93" s="26" t="s">
        <v>17</v>
      </c>
      <c r="H93" s="30" t="s">
        <v>11</v>
      </c>
      <c r="I93" s="62"/>
      <c r="J93" s="59"/>
      <c r="K93" s="53"/>
      <c r="L93" s="62"/>
      <c r="M93" s="64"/>
      <c r="N93" s="58"/>
      <c r="O93" s="62"/>
      <c r="P93" s="64"/>
      <c r="Q93" s="53"/>
      <c r="R93" s="56"/>
      <c r="T93" s="42" t="s">
        <v>42</v>
      </c>
      <c r="U93" s="43">
        <f>IF($H93=$AS$2,ROUND($H98+2*(U92^2+$H100^2*U92^2)^0.5,5),ROUND($H101/2*2*ACOS(1-U92/($H101/2)),5))</f>
        <v>1.3</v>
      </c>
      <c r="V93" s="43">
        <f t="shared" ref="V93:AN93" si="91">IF($H93=$AS$2,ROUND($H98+2*(V92^2+$H100^2*V92^2)^0.5,5),ROUND($H101/2*2*ACOS(1-V92/($H101/2)),5))</f>
        <v>1.1833199999999999</v>
      </c>
      <c r="W93" s="43">
        <f t="shared" si="91"/>
        <v>1.1745000000000001</v>
      </c>
      <c r="X93" s="43">
        <f t="shared" si="91"/>
        <v>1.1744600000000001</v>
      </c>
      <c r="Y93" s="43">
        <f t="shared" si="91"/>
        <v>1.1744600000000001</v>
      </c>
      <c r="Z93" s="43">
        <f t="shared" si="91"/>
        <v>1.1744600000000001</v>
      </c>
      <c r="AA93" s="43">
        <f t="shared" si="91"/>
        <v>1.1744600000000001</v>
      </c>
      <c r="AB93" s="43">
        <f t="shared" si="91"/>
        <v>1.1744600000000001</v>
      </c>
      <c r="AC93" s="43">
        <f t="shared" si="91"/>
        <v>1.1744600000000001</v>
      </c>
      <c r="AD93" s="43">
        <f t="shared" si="91"/>
        <v>1.1744600000000001</v>
      </c>
      <c r="AE93" s="43">
        <f t="shared" si="91"/>
        <v>1.1744600000000001</v>
      </c>
      <c r="AF93" s="43">
        <f t="shared" si="91"/>
        <v>1.1744600000000001</v>
      </c>
      <c r="AG93" s="43">
        <f t="shared" si="91"/>
        <v>1.1744600000000001</v>
      </c>
      <c r="AH93" s="43">
        <f t="shared" si="91"/>
        <v>1.1744600000000001</v>
      </c>
      <c r="AI93" s="43">
        <f t="shared" si="91"/>
        <v>1.1744600000000001</v>
      </c>
      <c r="AJ93" s="43">
        <f t="shared" si="91"/>
        <v>1.1744600000000001</v>
      </c>
      <c r="AK93" s="43">
        <f t="shared" si="91"/>
        <v>1.1744600000000001</v>
      </c>
      <c r="AL93" s="43">
        <f t="shared" si="91"/>
        <v>1.1744600000000001</v>
      </c>
      <c r="AM93" s="43">
        <f t="shared" si="91"/>
        <v>1.1744600000000001</v>
      </c>
      <c r="AN93" s="43">
        <f t="shared" si="91"/>
        <v>1.1744600000000001</v>
      </c>
      <c r="AS93" t="s">
        <v>12</v>
      </c>
    </row>
    <row r="94" spans="1:45" ht="14.25" customHeight="1" x14ac:dyDescent="0.15">
      <c r="A94" s="50"/>
      <c r="B94" s="50"/>
      <c r="C94" s="6"/>
      <c r="D94" s="8"/>
      <c r="E94" s="12">
        <f>ROUND(D94/10000,3)</f>
        <v>0</v>
      </c>
      <c r="F94" s="4"/>
      <c r="G94" s="26" t="s">
        <v>18</v>
      </c>
      <c r="H94" s="31">
        <v>11.06</v>
      </c>
      <c r="I94" s="62" t="s">
        <v>24</v>
      </c>
      <c r="J94" s="59">
        <f>IF($H93=$AS$2,ROUND($H98+2*(J92^2+$H100^2*J92^2)^0.5,4),ROUND($H101/2*(2*ACOS(1-J92/($H101/2))),4))</f>
        <v>1.3</v>
      </c>
      <c r="K94" s="53"/>
      <c r="L94" s="62" t="s">
        <v>34</v>
      </c>
      <c r="M94" s="65">
        <f>IF($H93=$AS$2,ROUND($H98+2*(M92^2+$H100^2*M92^2)^0.5,5),ROUND($H101/2*(2*ACOS(1-M92/($H101/2))),5))</f>
        <v>1.1745000000000001</v>
      </c>
      <c r="N94" s="58"/>
      <c r="O94" s="68" t="s">
        <v>27</v>
      </c>
      <c r="P94" s="70">
        <f>P8</f>
        <v>11.491</v>
      </c>
      <c r="Q94" s="53"/>
      <c r="R94" s="56"/>
      <c r="T94" s="42" t="s">
        <v>43</v>
      </c>
      <c r="U94" s="43">
        <f>IF($H93=$AS$2,ROUND(U92*($H98+$H100*U92),5),ROUND($H101^2/8*(2*ACOS(1-U92/($H101/2))-SIN(2*ACOS(1-U92/($H101/2)))),5))</f>
        <v>0.2</v>
      </c>
      <c r="V94" s="43">
        <f t="shared" ref="V94:AN94" si="92">IF($H93=$AS$2,ROUND(V92*($H98+$H100*V92),5),ROUND($H101^2/8*(2*ACOS(1-V92/($H101/2))-SIN(2*ACOS(1-V92/($H101/2)))),5))</f>
        <v>0.17083000000000001</v>
      </c>
      <c r="W94" s="43">
        <f t="shared" si="92"/>
        <v>0.16863</v>
      </c>
      <c r="X94" s="43">
        <f t="shared" si="92"/>
        <v>0.16861999999999999</v>
      </c>
      <c r="Y94" s="43">
        <f t="shared" si="92"/>
        <v>0.16861999999999999</v>
      </c>
      <c r="Z94" s="43">
        <f t="shared" si="92"/>
        <v>0.16861999999999999</v>
      </c>
      <c r="AA94" s="43">
        <f t="shared" si="92"/>
        <v>0.16861999999999999</v>
      </c>
      <c r="AB94" s="43">
        <f t="shared" si="92"/>
        <v>0.16861999999999999</v>
      </c>
      <c r="AC94" s="43">
        <f t="shared" si="92"/>
        <v>0.16861999999999999</v>
      </c>
      <c r="AD94" s="43">
        <f t="shared" si="92"/>
        <v>0.16861999999999999</v>
      </c>
      <c r="AE94" s="43">
        <f t="shared" si="92"/>
        <v>0.16861999999999999</v>
      </c>
      <c r="AF94" s="43">
        <f t="shared" si="92"/>
        <v>0.16861999999999999</v>
      </c>
      <c r="AG94" s="43">
        <f t="shared" si="92"/>
        <v>0.16861999999999999</v>
      </c>
      <c r="AH94" s="43">
        <f t="shared" si="92"/>
        <v>0.16861999999999999</v>
      </c>
      <c r="AI94" s="43">
        <f t="shared" si="92"/>
        <v>0.16861999999999999</v>
      </c>
      <c r="AJ94" s="43">
        <f t="shared" si="92"/>
        <v>0.16861999999999999</v>
      </c>
      <c r="AK94" s="43">
        <f t="shared" si="92"/>
        <v>0.16861999999999999</v>
      </c>
      <c r="AL94" s="43">
        <f t="shared" si="92"/>
        <v>0.16861999999999999</v>
      </c>
      <c r="AM94" s="43">
        <f t="shared" si="92"/>
        <v>0.16861999999999999</v>
      </c>
      <c r="AN94" s="43">
        <f t="shared" si="92"/>
        <v>0.16861999999999999</v>
      </c>
    </row>
    <row r="95" spans="1:45" ht="14.25" customHeight="1" x14ac:dyDescent="0.15">
      <c r="A95" s="50"/>
      <c r="B95" s="50"/>
      <c r="C95" s="6"/>
      <c r="D95" s="8"/>
      <c r="E95" s="12">
        <f>ROUND(D95/10000,3)</f>
        <v>0</v>
      </c>
      <c r="F95" s="4"/>
      <c r="G95" s="26" t="s">
        <v>19</v>
      </c>
      <c r="H95" s="48">
        <v>2.0000000000000001E-4</v>
      </c>
      <c r="I95" s="62"/>
      <c r="J95" s="59"/>
      <c r="K95" s="53"/>
      <c r="L95" s="62"/>
      <c r="M95" s="66"/>
      <c r="N95" s="58"/>
      <c r="O95" s="69"/>
      <c r="P95" s="70"/>
      <c r="Q95" s="53"/>
      <c r="R95" s="56"/>
      <c r="T95" s="42" t="s">
        <v>44</v>
      </c>
      <c r="U95" s="43">
        <f>ROUND(U94/U93,5)</f>
        <v>0.15384999999999999</v>
      </c>
      <c r="V95" s="43">
        <f t="shared" ref="V95:AN95" si="93">ROUND(V94/V93,5)</f>
        <v>0.14437</v>
      </c>
      <c r="W95" s="43">
        <f t="shared" si="93"/>
        <v>0.14358000000000001</v>
      </c>
      <c r="X95" s="43">
        <f t="shared" si="93"/>
        <v>0.14357</v>
      </c>
      <c r="Y95" s="43">
        <f t="shared" si="93"/>
        <v>0.14357</v>
      </c>
      <c r="Z95" s="43">
        <f t="shared" si="93"/>
        <v>0.14357</v>
      </c>
      <c r="AA95" s="43">
        <f t="shared" si="93"/>
        <v>0.14357</v>
      </c>
      <c r="AB95" s="43">
        <f t="shared" si="93"/>
        <v>0.14357</v>
      </c>
      <c r="AC95" s="43">
        <f t="shared" si="93"/>
        <v>0.14357</v>
      </c>
      <c r="AD95" s="43">
        <f t="shared" si="93"/>
        <v>0.14357</v>
      </c>
      <c r="AE95" s="43">
        <f t="shared" si="93"/>
        <v>0.14357</v>
      </c>
      <c r="AF95" s="43">
        <f t="shared" si="93"/>
        <v>0.14357</v>
      </c>
      <c r="AG95" s="43">
        <f t="shared" si="93"/>
        <v>0.14357</v>
      </c>
      <c r="AH95" s="43">
        <f t="shared" si="93"/>
        <v>0.14357</v>
      </c>
      <c r="AI95" s="43">
        <f t="shared" si="93"/>
        <v>0.14357</v>
      </c>
      <c r="AJ95" s="43">
        <f t="shared" si="93"/>
        <v>0.14357</v>
      </c>
      <c r="AK95" s="43">
        <f t="shared" si="93"/>
        <v>0.14357</v>
      </c>
      <c r="AL95" s="43">
        <f t="shared" si="93"/>
        <v>0.14357</v>
      </c>
      <c r="AM95" s="43">
        <f t="shared" si="93"/>
        <v>0.14357</v>
      </c>
      <c r="AN95" s="43">
        <f t="shared" si="93"/>
        <v>0.14357</v>
      </c>
    </row>
    <row r="96" spans="1:45" ht="14.25" customHeight="1" x14ac:dyDescent="0.15">
      <c r="A96" s="50"/>
      <c r="B96" s="50"/>
      <c r="C96" s="15" t="s">
        <v>6</v>
      </c>
      <c r="D96" s="16">
        <f>SUM(D92:D95)</f>
        <v>45.579000000000001</v>
      </c>
      <c r="E96" s="13">
        <f>SUM(E92:E95)</f>
        <v>4.0000000000000001E-3</v>
      </c>
      <c r="F96" s="17">
        <f>IF(E96=0,0,ROUND(F92*E92/E96+F93*E93/E96+F94*E94/E96+F95*E95/E96,2))</f>
        <v>0.83</v>
      </c>
      <c r="G96" s="39" t="s">
        <v>20</v>
      </c>
      <c r="H96" s="32">
        <v>1.4E-2</v>
      </c>
      <c r="I96" s="62" t="s">
        <v>32</v>
      </c>
      <c r="J96" s="59">
        <f>IF($H93=$AS$2,ROUND(J92*($H98+$H100*J92),4),ROUND($H101^2/8*((2*ACOS(1-J92/($H101/2)))-SIN((2*ACOS(1-J92/($H101/2))))),4))</f>
        <v>0.2</v>
      </c>
      <c r="K96" s="53"/>
      <c r="L96" s="62" t="s">
        <v>33</v>
      </c>
      <c r="M96" s="64">
        <f>IF($H93=$AS$2,ROUND(M92*($H98+$H100*M92),5),ROUND($H101^2/8*(2*ACOS(1-M92/($H101/2))-SIN(2*ACOS(1-M92/($H101/2)))),5))</f>
        <v>0.16863</v>
      </c>
      <c r="N96" s="58"/>
      <c r="O96" s="62" t="s">
        <v>28</v>
      </c>
      <c r="P96" s="59">
        <f>ROUND($H94/M100/60,4)</f>
        <v>0.66549999999999998</v>
      </c>
      <c r="Q96" s="53"/>
      <c r="R96" s="56"/>
      <c r="T96" s="42" t="s">
        <v>45</v>
      </c>
      <c r="U96" s="43">
        <f>ROUND((U95^(2/3)*$H95^0.5)/$H96,5)</f>
        <v>0.29004000000000002</v>
      </c>
      <c r="V96" s="43">
        <f>ROUND((V95^(2/3)*$H95^0.5)/$H96,5)</f>
        <v>0.27800000000000002</v>
      </c>
      <c r="W96" s="43">
        <f t="shared" ref="W96:AN96" si="94">ROUND((W95^(2/3)*$H95^0.5)/$H96,5)</f>
        <v>0.27698</v>
      </c>
      <c r="X96" s="43">
        <f t="shared" si="94"/>
        <v>0.27696999999999999</v>
      </c>
      <c r="Y96" s="43">
        <f t="shared" si="94"/>
        <v>0.27696999999999999</v>
      </c>
      <c r="Z96" s="43">
        <f t="shared" si="94"/>
        <v>0.27696999999999999</v>
      </c>
      <c r="AA96" s="43">
        <f t="shared" si="94"/>
        <v>0.27696999999999999</v>
      </c>
      <c r="AB96" s="43">
        <f t="shared" si="94"/>
        <v>0.27696999999999999</v>
      </c>
      <c r="AC96" s="43">
        <f t="shared" si="94"/>
        <v>0.27696999999999999</v>
      </c>
      <c r="AD96" s="43">
        <f t="shared" si="94"/>
        <v>0.27696999999999999</v>
      </c>
      <c r="AE96" s="43">
        <f t="shared" si="94"/>
        <v>0.27696999999999999</v>
      </c>
      <c r="AF96" s="43">
        <f t="shared" si="94"/>
        <v>0.27696999999999999</v>
      </c>
      <c r="AG96" s="43">
        <f t="shared" si="94"/>
        <v>0.27696999999999999</v>
      </c>
      <c r="AH96" s="43">
        <f t="shared" si="94"/>
        <v>0.27696999999999999</v>
      </c>
      <c r="AI96" s="43">
        <f t="shared" si="94"/>
        <v>0.27696999999999999</v>
      </c>
      <c r="AJ96" s="43">
        <f t="shared" si="94"/>
        <v>0.27696999999999999</v>
      </c>
      <c r="AK96" s="43">
        <f t="shared" si="94"/>
        <v>0.27696999999999999</v>
      </c>
      <c r="AL96" s="43">
        <f t="shared" si="94"/>
        <v>0.27696999999999999</v>
      </c>
      <c r="AM96" s="43">
        <f t="shared" si="94"/>
        <v>0.27696999999999999</v>
      </c>
      <c r="AN96" s="43">
        <f t="shared" si="94"/>
        <v>0.27696999999999999</v>
      </c>
    </row>
    <row r="97" spans="1:45" ht="14.25" customHeight="1" x14ac:dyDescent="0.15">
      <c r="A97" s="50"/>
      <c r="B97" s="50"/>
      <c r="C97" s="5" t="s">
        <v>89</v>
      </c>
      <c r="D97" s="7">
        <f>D11</f>
        <v>1076.836</v>
      </c>
      <c r="E97" s="11">
        <f>ROUND(D97/10000,3)</f>
        <v>0.108</v>
      </c>
      <c r="F97" s="3">
        <f>F11</f>
        <v>0.61</v>
      </c>
      <c r="G97" s="26" t="s">
        <v>93</v>
      </c>
      <c r="H97" s="31">
        <v>0.5</v>
      </c>
      <c r="I97" s="62"/>
      <c r="J97" s="59"/>
      <c r="K97" s="53"/>
      <c r="L97" s="62"/>
      <c r="M97" s="64"/>
      <c r="N97" s="58"/>
      <c r="O97" s="62"/>
      <c r="P97" s="59"/>
      <c r="Q97" s="53"/>
      <c r="R97" s="56"/>
      <c r="T97" s="44" t="s">
        <v>46</v>
      </c>
      <c r="U97" s="45">
        <f>ROUND(U94*U96,4)</f>
        <v>5.8000000000000003E-2</v>
      </c>
      <c r="V97" s="45">
        <f t="shared" ref="V97:AN97" si="95">ROUND(V94*V96,4)</f>
        <v>4.7500000000000001E-2</v>
      </c>
      <c r="W97" s="45">
        <f t="shared" si="95"/>
        <v>4.6699999999999998E-2</v>
      </c>
      <c r="X97" s="45">
        <f t="shared" si="95"/>
        <v>4.6699999999999998E-2</v>
      </c>
      <c r="Y97" s="45">
        <f t="shared" si="95"/>
        <v>4.6699999999999998E-2</v>
      </c>
      <c r="Z97" s="45">
        <f t="shared" si="95"/>
        <v>4.6699999999999998E-2</v>
      </c>
      <c r="AA97" s="45">
        <f t="shared" si="95"/>
        <v>4.6699999999999998E-2</v>
      </c>
      <c r="AB97" s="45">
        <f t="shared" si="95"/>
        <v>4.6699999999999998E-2</v>
      </c>
      <c r="AC97" s="45">
        <f t="shared" si="95"/>
        <v>4.6699999999999998E-2</v>
      </c>
      <c r="AD97" s="45">
        <f t="shared" si="95"/>
        <v>4.6699999999999998E-2</v>
      </c>
      <c r="AE97" s="45">
        <f t="shared" si="95"/>
        <v>4.6699999999999998E-2</v>
      </c>
      <c r="AF97" s="45">
        <f t="shared" si="95"/>
        <v>4.6699999999999998E-2</v>
      </c>
      <c r="AG97" s="45">
        <f t="shared" si="95"/>
        <v>4.6699999999999998E-2</v>
      </c>
      <c r="AH97" s="45">
        <f t="shared" si="95"/>
        <v>4.6699999999999998E-2</v>
      </c>
      <c r="AI97" s="45">
        <f t="shared" si="95"/>
        <v>4.6699999999999998E-2</v>
      </c>
      <c r="AJ97" s="45">
        <f t="shared" si="95"/>
        <v>4.6699999999999998E-2</v>
      </c>
      <c r="AK97" s="45">
        <f t="shared" si="95"/>
        <v>4.6699999999999998E-2</v>
      </c>
      <c r="AL97" s="45">
        <f t="shared" si="95"/>
        <v>4.6699999999999998E-2</v>
      </c>
      <c r="AM97" s="45">
        <f t="shared" si="95"/>
        <v>4.6699999999999998E-2</v>
      </c>
      <c r="AN97" s="45">
        <f t="shared" si="95"/>
        <v>4.6699999999999998E-2</v>
      </c>
    </row>
    <row r="98" spans="1:45" ht="14.25" customHeight="1" x14ac:dyDescent="0.15">
      <c r="A98" s="50"/>
      <c r="B98" s="50"/>
      <c r="C98" s="6" t="s">
        <v>90</v>
      </c>
      <c r="D98" s="8">
        <f>D111</f>
        <v>3128.3020000000001</v>
      </c>
      <c r="E98" s="12">
        <f>ROUND(D98/10000,3)</f>
        <v>0.313</v>
      </c>
      <c r="F98" s="4">
        <f>F111</f>
        <v>0.36</v>
      </c>
      <c r="G98" s="26" t="s">
        <v>94</v>
      </c>
      <c r="H98" s="31">
        <v>0.5</v>
      </c>
      <c r="I98" s="62" t="s">
        <v>25</v>
      </c>
      <c r="J98" s="59">
        <f>ROUND(J96/J94,4)</f>
        <v>0.15379999999999999</v>
      </c>
      <c r="K98" s="53"/>
      <c r="L98" s="62" t="s">
        <v>35</v>
      </c>
      <c r="M98" s="64">
        <f>ROUND(M96/M94,5)</f>
        <v>0.14358000000000001</v>
      </c>
      <c r="N98" s="58"/>
      <c r="O98" s="62" t="s">
        <v>29</v>
      </c>
      <c r="P98" s="59">
        <f>SUM(P94:P97)</f>
        <v>12.156499999999999</v>
      </c>
      <c r="Q98" s="53"/>
      <c r="R98" s="56"/>
      <c r="T98" s="42" t="s">
        <v>47</v>
      </c>
      <c r="U98" s="43">
        <f>ROUND($H94/U96/60,4)</f>
        <v>0.63549999999999995</v>
      </c>
      <c r="V98" s="43">
        <f t="shared" ref="V98:AM98" si="96">ROUND($H94/V96/60,4)</f>
        <v>0.66310000000000002</v>
      </c>
      <c r="W98" s="43">
        <f t="shared" si="96"/>
        <v>0.66549999999999998</v>
      </c>
      <c r="X98" s="43">
        <f t="shared" si="96"/>
        <v>0.66549999999999998</v>
      </c>
      <c r="Y98" s="43">
        <f t="shared" si="96"/>
        <v>0.66549999999999998</v>
      </c>
      <c r="Z98" s="43">
        <f t="shared" si="96"/>
        <v>0.66549999999999998</v>
      </c>
      <c r="AA98" s="43">
        <f t="shared" si="96"/>
        <v>0.66549999999999998</v>
      </c>
      <c r="AB98" s="43">
        <f t="shared" si="96"/>
        <v>0.66549999999999998</v>
      </c>
      <c r="AC98" s="43">
        <f t="shared" si="96"/>
        <v>0.66549999999999998</v>
      </c>
      <c r="AD98" s="43">
        <f t="shared" si="96"/>
        <v>0.66549999999999998</v>
      </c>
      <c r="AE98" s="43">
        <f t="shared" si="96"/>
        <v>0.66549999999999998</v>
      </c>
      <c r="AF98" s="43">
        <f t="shared" si="96"/>
        <v>0.66549999999999998</v>
      </c>
      <c r="AG98" s="43">
        <f t="shared" si="96"/>
        <v>0.66549999999999998</v>
      </c>
      <c r="AH98" s="43">
        <f t="shared" si="96"/>
        <v>0.66549999999999998</v>
      </c>
      <c r="AI98" s="43">
        <f t="shared" si="96"/>
        <v>0.66549999999999998</v>
      </c>
      <c r="AJ98" s="43">
        <f t="shared" si="96"/>
        <v>0.66549999999999998</v>
      </c>
      <c r="AK98" s="43">
        <f t="shared" si="96"/>
        <v>0.66549999999999998</v>
      </c>
      <c r="AL98" s="43">
        <f t="shared" si="96"/>
        <v>0.66549999999999998</v>
      </c>
      <c r="AM98" s="43">
        <f t="shared" si="96"/>
        <v>0.66549999999999998</v>
      </c>
      <c r="AN98" s="43">
        <f>ROUND($H94/AN96/60,4)</f>
        <v>0.66549999999999998</v>
      </c>
    </row>
    <row r="99" spans="1:45" ht="14.25" customHeight="1" x14ac:dyDescent="0.15">
      <c r="A99" s="50"/>
      <c r="B99" s="50"/>
      <c r="C99" s="6"/>
      <c r="D99" s="8"/>
      <c r="E99" s="12">
        <f>ROUND(D99/10000,3)</f>
        <v>0</v>
      </c>
      <c r="F99" s="4"/>
      <c r="G99" s="26" t="s">
        <v>21</v>
      </c>
      <c r="H99" s="31">
        <v>0.5</v>
      </c>
      <c r="I99" s="62"/>
      <c r="J99" s="59"/>
      <c r="K99" s="53"/>
      <c r="L99" s="62"/>
      <c r="M99" s="64"/>
      <c r="N99" s="58"/>
      <c r="O99" s="62"/>
      <c r="P99" s="59"/>
      <c r="Q99" s="53"/>
      <c r="R99" s="56"/>
      <c r="T99" s="44" t="s">
        <v>48</v>
      </c>
      <c r="U99" s="45">
        <f>ROUND($F101*3500/($P94+U98+25)*$E101/360,4)</f>
        <v>4.6699999999999998E-2</v>
      </c>
      <c r="V99" s="45">
        <f t="shared" ref="V99:AN99" si="97">ROUND($F101*3500/($P94+V98+25)*$E101/360,4)</f>
        <v>4.6699999999999998E-2</v>
      </c>
      <c r="W99" s="45">
        <f t="shared" si="97"/>
        <v>4.6699999999999998E-2</v>
      </c>
      <c r="X99" s="45">
        <f t="shared" si="97"/>
        <v>4.6699999999999998E-2</v>
      </c>
      <c r="Y99" s="45">
        <f t="shared" si="97"/>
        <v>4.6699999999999998E-2</v>
      </c>
      <c r="Z99" s="45">
        <f t="shared" si="97"/>
        <v>4.6699999999999998E-2</v>
      </c>
      <c r="AA99" s="45">
        <f t="shared" si="97"/>
        <v>4.6699999999999998E-2</v>
      </c>
      <c r="AB99" s="45">
        <f t="shared" si="97"/>
        <v>4.6699999999999998E-2</v>
      </c>
      <c r="AC99" s="45">
        <f t="shared" si="97"/>
        <v>4.6699999999999998E-2</v>
      </c>
      <c r="AD99" s="45">
        <f t="shared" si="97"/>
        <v>4.6699999999999998E-2</v>
      </c>
      <c r="AE99" s="45">
        <f t="shared" si="97"/>
        <v>4.6699999999999998E-2</v>
      </c>
      <c r="AF99" s="45">
        <f t="shared" si="97"/>
        <v>4.6699999999999998E-2</v>
      </c>
      <c r="AG99" s="45">
        <f t="shared" si="97"/>
        <v>4.6699999999999998E-2</v>
      </c>
      <c r="AH99" s="45">
        <f t="shared" si="97"/>
        <v>4.6699999999999998E-2</v>
      </c>
      <c r="AI99" s="45">
        <f t="shared" si="97"/>
        <v>4.6699999999999998E-2</v>
      </c>
      <c r="AJ99" s="45">
        <f t="shared" si="97"/>
        <v>4.6699999999999998E-2</v>
      </c>
      <c r="AK99" s="45">
        <f t="shared" si="97"/>
        <v>4.6699999999999998E-2</v>
      </c>
      <c r="AL99" s="45">
        <f t="shared" si="97"/>
        <v>4.6699999999999998E-2</v>
      </c>
      <c r="AM99" s="45">
        <f t="shared" si="97"/>
        <v>4.6699999999999998E-2</v>
      </c>
      <c r="AN99" s="45">
        <f t="shared" si="97"/>
        <v>4.6699999999999998E-2</v>
      </c>
    </row>
    <row r="100" spans="1:45" ht="14.25" customHeight="1" x14ac:dyDescent="0.15">
      <c r="A100" s="50"/>
      <c r="B100" s="50"/>
      <c r="C100" s="15" t="s">
        <v>7</v>
      </c>
      <c r="D100" s="16">
        <f>SUM(D97:D99)</f>
        <v>4205.1379999999999</v>
      </c>
      <c r="E100" s="13">
        <f>SUM(E97:E99)</f>
        <v>0.42099999999999999</v>
      </c>
      <c r="F100" s="17">
        <f>IF(E100=0,0,ROUND(F97*E97/E100+F98*E98/E100+F99*E99/E100,2))</f>
        <v>0.42</v>
      </c>
      <c r="G100" s="34" t="s">
        <v>40</v>
      </c>
      <c r="H100" s="35">
        <f>IF(H93=AS$2,ROUND((H97-H98)/(2*H99),4),"")</f>
        <v>0</v>
      </c>
      <c r="I100" s="62" t="s">
        <v>26</v>
      </c>
      <c r="J100" s="59">
        <f>ROUND((J98^(2/3)*$H95^0.5)/$H96,4)</f>
        <v>0.28999999999999998</v>
      </c>
      <c r="K100" s="53"/>
      <c r="L100" s="62" t="s">
        <v>36</v>
      </c>
      <c r="M100" s="64">
        <f>ROUND((M98^(2/3)*$H95^0.5)/$H96,5)</f>
        <v>0.27698</v>
      </c>
      <c r="N100" s="58"/>
      <c r="O100" s="62" t="s">
        <v>30</v>
      </c>
      <c r="P100" s="59">
        <f>ROUND(3500/(P98+25),4)</f>
        <v>94.196200000000005</v>
      </c>
      <c r="Q100" s="53"/>
      <c r="R100" s="56"/>
      <c r="T100" s="42" t="s">
        <v>49</v>
      </c>
      <c r="U100" s="43">
        <f>IF($H93=$AS$2,$H95^0.5/$H96*(U92*($H98+$H100*U92))^(5/3)-U99*($H98+2*(U92^2+$H100^2*U92^2)^0.5)^(2/3),$H95^0.5/$H96*($H101^2/8*(2*ACOS(1-U92/($H101/2))-SIN(2*ACOS(1-U92/($H101/2)))))^(5/3)-U99*($H101/2*2*ACOS(1-U92/($H101/2)))^(2/3))</f>
        <v>1.3467297689668242E-2</v>
      </c>
      <c r="V100" s="43">
        <f t="shared" ref="V100:AN100" si="98">IF($H93=$AS$2,$H95^0.5/$H96*(V92*($H98+$H100*V92))^(5/3)-V99*($H98+2*(V92^2+$H100^2*V92^2)^0.5)^(2/3),$H95^0.5/$H96*($H101^2/8*(2*ACOS(1-V92/($H101/2))-SIN(2*ACOS(1-V92/($H101/2)))))^(5/3)-V99*($H101/2*2*ACOS(1-V92/($H101/2)))^(2/3))</f>
        <v>8.8262015091424006E-4</v>
      </c>
      <c r="W100" s="43">
        <f t="shared" si="98"/>
        <v>4.5495092563380135E-6</v>
      </c>
      <c r="X100" s="43">
        <f t="shared" si="98"/>
        <v>5.9127606865522209E-7</v>
      </c>
      <c r="Y100" s="43">
        <f t="shared" si="98"/>
        <v>5.9127606865522209E-7</v>
      </c>
      <c r="Z100" s="43">
        <f t="shared" si="98"/>
        <v>5.9127606865522209E-7</v>
      </c>
      <c r="AA100" s="43">
        <f t="shared" si="98"/>
        <v>5.9127606865522209E-7</v>
      </c>
      <c r="AB100" s="43">
        <f t="shared" si="98"/>
        <v>5.9127606865522209E-7</v>
      </c>
      <c r="AC100" s="43">
        <f t="shared" si="98"/>
        <v>5.9127606865522209E-7</v>
      </c>
      <c r="AD100" s="43">
        <f t="shared" si="98"/>
        <v>5.9127606865522209E-7</v>
      </c>
      <c r="AE100" s="43">
        <f t="shared" si="98"/>
        <v>5.9127606865522209E-7</v>
      </c>
      <c r="AF100" s="43">
        <f t="shared" si="98"/>
        <v>5.9127606865522209E-7</v>
      </c>
      <c r="AG100" s="43">
        <f t="shared" si="98"/>
        <v>5.9127606865522209E-7</v>
      </c>
      <c r="AH100" s="43">
        <f t="shared" si="98"/>
        <v>5.9127606865522209E-7</v>
      </c>
      <c r="AI100" s="43">
        <f t="shared" si="98"/>
        <v>5.9127606865522209E-7</v>
      </c>
      <c r="AJ100" s="43">
        <f t="shared" si="98"/>
        <v>5.9127606865522209E-7</v>
      </c>
      <c r="AK100" s="43">
        <f t="shared" si="98"/>
        <v>5.9127606865522209E-7</v>
      </c>
      <c r="AL100" s="43">
        <f t="shared" si="98"/>
        <v>5.9127606865522209E-7</v>
      </c>
      <c r="AM100" s="43">
        <f t="shared" si="98"/>
        <v>5.9127606865522209E-7</v>
      </c>
      <c r="AN100" s="43">
        <f t="shared" si="98"/>
        <v>5.9127606865522209E-7</v>
      </c>
    </row>
    <row r="101" spans="1:45" ht="14.25" customHeight="1" x14ac:dyDescent="0.15">
      <c r="A101" s="51"/>
      <c r="B101" s="51"/>
      <c r="C101" s="15" t="s">
        <v>8</v>
      </c>
      <c r="D101" s="16">
        <f>SUM(D100,D96)</f>
        <v>4250.7169999999996</v>
      </c>
      <c r="E101" s="13">
        <f>SUM(E100,E96)</f>
        <v>0.42499999999999999</v>
      </c>
      <c r="F101" s="17">
        <f>IF(E101=0,0,ROUND(F96*E96/E101+F100*E100/E101,2))</f>
        <v>0.42</v>
      </c>
      <c r="G101" s="28" t="s">
        <v>22</v>
      </c>
      <c r="H101" s="33"/>
      <c r="I101" s="67"/>
      <c r="J101" s="60"/>
      <c r="K101" s="54"/>
      <c r="L101" s="67"/>
      <c r="M101" s="74"/>
      <c r="N101" s="58"/>
      <c r="O101" s="67"/>
      <c r="P101" s="60"/>
      <c r="Q101" s="54"/>
      <c r="R101" s="57"/>
      <c r="T101" s="46" t="s">
        <v>50</v>
      </c>
      <c r="U101" s="47">
        <f>IF($H93=$AS$2,5/3*$H95^0.5/$H96*(U92*($H98+$H100*U92))^(2/3)*($H98+2*$H100*U92)-2/3*U99*($H98+2*(U92^2+$H100^2*U92^2)^0.5)^(-1/3)*(U92^2+$H100^2*U92^2)^(-1/2)*2*U92*(1+$H100^2),5/3*$H95^0.5/$H96*($H101^2/8*(2*ACOS(1-U92/($H101/2))-SIN(2*ACOS(1-U92/($H101/2)))))^(2/3)*($H101^2/8*(1-COS(2*ACOS(1-U92/($H101/2)))))-2/3*U99*($H101/2*2*ACOS(1-U92/($H101/2)))^(-1/3)*$H101/2)</f>
        <v>0.23083694924393802</v>
      </c>
      <c r="V101" s="47">
        <f t="shared" ref="V101:AN101" si="99">IF($H93=$AS$2,5/3*$H95^0.5/$H96*(V92*($H98+$H100*V92))^(2/3)*($H98+2*$H100*V92)-2/3*V99*($H98+2*(V92^2+$H100^2*V92^2)^0.5)^(-1/3)*(V92^2+$H100^2*V92^2)^(-1/2)*2*V92*(1+$H100^2),5/3*$H95^0.5/$H96*($H101^2/8*(2*ACOS(1-V92/($H101/2))-SIN(2*ACOS(1-V92/($H101/2)))))^(2/3)*($H101^2/8*(1-COS(2*ACOS(1-V92/($H101/2)))))-2/3*V99*($H101/2*2*ACOS(1-V92/($H101/2)))^(-1/3)*$H101/2)</f>
        <v>0.20029904719199448</v>
      </c>
      <c r="W101" s="47">
        <f t="shared" si="99"/>
        <v>0.19791707339636369</v>
      </c>
      <c r="X101" s="47">
        <f t="shared" si="99"/>
        <v>0.1979062453333067</v>
      </c>
      <c r="Y101" s="47">
        <f t="shared" si="99"/>
        <v>0.1979062453333067</v>
      </c>
      <c r="Z101" s="47">
        <f t="shared" si="99"/>
        <v>0.1979062453333067</v>
      </c>
      <c r="AA101" s="47">
        <f t="shared" si="99"/>
        <v>0.1979062453333067</v>
      </c>
      <c r="AB101" s="47">
        <f t="shared" si="99"/>
        <v>0.1979062453333067</v>
      </c>
      <c r="AC101" s="47">
        <f t="shared" si="99"/>
        <v>0.1979062453333067</v>
      </c>
      <c r="AD101" s="47">
        <f t="shared" si="99"/>
        <v>0.1979062453333067</v>
      </c>
      <c r="AE101" s="47">
        <f t="shared" si="99"/>
        <v>0.1979062453333067</v>
      </c>
      <c r="AF101" s="47">
        <f t="shared" si="99"/>
        <v>0.1979062453333067</v>
      </c>
      <c r="AG101" s="47">
        <f t="shared" si="99"/>
        <v>0.1979062453333067</v>
      </c>
      <c r="AH101" s="47">
        <f t="shared" si="99"/>
        <v>0.1979062453333067</v>
      </c>
      <c r="AI101" s="47">
        <f t="shared" si="99"/>
        <v>0.1979062453333067</v>
      </c>
      <c r="AJ101" s="47">
        <f t="shared" si="99"/>
        <v>0.1979062453333067</v>
      </c>
      <c r="AK101" s="47">
        <f t="shared" si="99"/>
        <v>0.1979062453333067</v>
      </c>
      <c r="AL101" s="47">
        <f t="shared" si="99"/>
        <v>0.1979062453333067</v>
      </c>
      <c r="AM101" s="47">
        <f t="shared" si="99"/>
        <v>0.1979062453333067</v>
      </c>
      <c r="AN101" s="47">
        <f t="shared" si="99"/>
        <v>0.1979062453333067</v>
      </c>
    </row>
    <row r="102" spans="1:45" ht="14.25" customHeight="1" x14ac:dyDescent="0.15">
      <c r="A102" s="49">
        <v>11</v>
      </c>
      <c r="B102" s="49">
        <v>10</v>
      </c>
      <c r="C102" s="5" t="s">
        <v>76</v>
      </c>
      <c r="D102" s="7">
        <v>33.173000000000002</v>
      </c>
      <c r="E102" s="11">
        <f>ROUND(D102/10000,3)</f>
        <v>3.0000000000000001E-3</v>
      </c>
      <c r="F102" s="3">
        <v>0.83</v>
      </c>
      <c r="G102" s="25" t="s">
        <v>1</v>
      </c>
      <c r="H102" s="29" t="s">
        <v>78</v>
      </c>
      <c r="I102" s="61" t="s">
        <v>23</v>
      </c>
      <c r="J102" s="73">
        <f>IF($H103=AS$2,ROUND(H109*0.8,4),ROUND(H111*0.8,4))</f>
        <v>0.4</v>
      </c>
      <c r="K102" s="52">
        <f>ROUND(J106*J110,4)</f>
        <v>5.8000000000000003E-2</v>
      </c>
      <c r="L102" s="61" t="s">
        <v>31</v>
      </c>
      <c r="M102" s="63">
        <f>IF(U107=U109,U102,IF(V107=V109,V102,IF(W107=W109,W102,IF(X107=X109,X102,IF(Y107=Y109,Y102,IF(Z107=Z109,Z102,IF(AA107=AA109,AA102,IF(AB107=AB109,AB102,IF(AC107=AC109,AC102,IF(AD107=AD109,AD102,IF(AE107=AE109,AE102,IF(AF107=AF109,AF102,IF(AG107=AG109,AG102,IF(AH107=AH109,AH102,IF(AI107=AI109,AI102,IF(AJ107=AJ109,AJ102,IF(AK107=AK109,AK102,IF(AL107=AL109,AL102,IF(AM107=AM109,AM102,IF(AN107=AN109,AN102,AN102))))))))))))))))))))</f>
        <v>0.26143</v>
      </c>
      <c r="N102" s="58">
        <f>ROUND(M106*M110,4)</f>
        <v>3.3500000000000002E-2</v>
      </c>
      <c r="O102" s="61" t="s">
        <v>99</v>
      </c>
      <c r="P102" s="63">
        <f>M110</f>
        <v>0.25629999999999997</v>
      </c>
      <c r="Q102" s="52">
        <f>ROUND($F111*$P110*$E111/360,4)</f>
        <v>3.3500000000000002E-2</v>
      </c>
      <c r="R102" s="55" t="str">
        <f>IF(AND(K102&gt;Q102,N102=Q102),"ＯＫ","ＮＧ")</f>
        <v>ＯＫ</v>
      </c>
      <c r="T102" s="40" t="s">
        <v>41</v>
      </c>
      <c r="U102" s="41">
        <f>J102</f>
        <v>0.4</v>
      </c>
      <c r="V102" s="41">
        <f>IF($H103=$AS$2,ROUND(U102-U110/U111,5),ROUND($H111/2-$H111/2*COS((2*ACOS(1-U102/($H111/2))-U110/U111)/2),5))</f>
        <v>0.28179999999999999</v>
      </c>
      <c r="W102" s="41">
        <f t="shared" ref="W102:AN102" si="100">IF($H103=$AS$2,ROUND(V102-V110/V111,5),ROUND($H111/2-$H111/2*COS((2*ACOS(1-V102/($H111/2))-V110/V111)/2),5))</f>
        <v>0.26207000000000003</v>
      </c>
      <c r="X102" s="41">
        <f t="shared" si="100"/>
        <v>0.26143</v>
      </c>
      <c r="Y102" s="41">
        <f t="shared" si="100"/>
        <v>0.26143</v>
      </c>
      <c r="Z102" s="41">
        <f t="shared" si="100"/>
        <v>0.26143</v>
      </c>
      <c r="AA102" s="41">
        <f t="shared" si="100"/>
        <v>0.26143</v>
      </c>
      <c r="AB102" s="41">
        <f t="shared" si="100"/>
        <v>0.26143</v>
      </c>
      <c r="AC102" s="41">
        <f t="shared" si="100"/>
        <v>0.26143</v>
      </c>
      <c r="AD102" s="41">
        <f t="shared" si="100"/>
        <v>0.26143</v>
      </c>
      <c r="AE102" s="41">
        <f t="shared" si="100"/>
        <v>0.26143</v>
      </c>
      <c r="AF102" s="41">
        <f t="shared" si="100"/>
        <v>0.26143</v>
      </c>
      <c r="AG102" s="41">
        <f t="shared" si="100"/>
        <v>0.26143</v>
      </c>
      <c r="AH102" s="41">
        <f t="shared" si="100"/>
        <v>0.26143</v>
      </c>
      <c r="AI102" s="41">
        <f t="shared" si="100"/>
        <v>0.26143</v>
      </c>
      <c r="AJ102" s="41">
        <f t="shared" si="100"/>
        <v>0.26143</v>
      </c>
      <c r="AK102" s="41">
        <f t="shared" si="100"/>
        <v>0.26143</v>
      </c>
      <c r="AL102" s="41">
        <f t="shared" si="100"/>
        <v>0.26143</v>
      </c>
      <c r="AM102" s="41">
        <f t="shared" si="100"/>
        <v>0.26143</v>
      </c>
      <c r="AN102" s="41">
        <f t="shared" si="100"/>
        <v>0.26143</v>
      </c>
      <c r="AS102" t="s">
        <v>11</v>
      </c>
    </row>
    <row r="103" spans="1:45" ht="14.25" customHeight="1" x14ac:dyDescent="0.15">
      <c r="A103" s="50"/>
      <c r="B103" s="50"/>
      <c r="C103" s="6" t="s">
        <v>77</v>
      </c>
      <c r="D103" s="8">
        <v>95.129000000000005</v>
      </c>
      <c r="E103" s="12">
        <f>ROUND(D103/10000,3)</f>
        <v>0.01</v>
      </c>
      <c r="F103" s="4">
        <v>0.56999999999999995</v>
      </c>
      <c r="G103" s="26" t="s">
        <v>17</v>
      </c>
      <c r="H103" s="30" t="s">
        <v>11</v>
      </c>
      <c r="I103" s="62"/>
      <c r="J103" s="59"/>
      <c r="K103" s="53"/>
      <c r="L103" s="62"/>
      <c r="M103" s="64"/>
      <c r="N103" s="58"/>
      <c r="O103" s="62"/>
      <c r="P103" s="64"/>
      <c r="Q103" s="53"/>
      <c r="R103" s="56"/>
      <c r="T103" s="42" t="s">
        <v>42</v>
      </c>
      <c r="U103" s="43">
        <f>IF($H103=$AS$2,ROUND($H108+2*(U102^2+$H110^2*U102^2)^0.5,5),ROUND($H111/2*2*ACOS(1-U102/($H111/2)),5))</f>
        <v>1.3</v>
      </c>
      <c r="V103" s="43">
        <f t="shared" ref="V103:AN103" si="101">IF($H103=$AS$2,ROUND($H108+2*(V102^2+$H110^2*V102^2)^0.5,5),ROUND($H111/2*2*ACOS(1-V102/($H111/2)),5))</f>
        <v>1.0636000000000001</v>
      </c>
      <c r="W103" s="43">
        <f t="shared" si="101"/>
        <v>1.0241400000000001</v>
      </c>
      <c r="X103" s="43">
        <f t="shared" si="101"/>
        <v>1.0228600000000001</v>
      </c>
      <c r="Y103" s="43">
        <f t="shared" si="101"/>
        <v>1.0228600000000001</v>
      </c>
      <c r="Z103" s="43">
        <f t="shared" si="101"/>
        <v>1.0228600000000001</v>
      </c>
      <c r="AA103" s="43">
        <f t="shared" si="101"/>
        <v>1.0228600000000001</v>
      </c>
      <c r="AB103" s="43">
        <f t="shared" si="101"/>
        <v>1.0228600000000001</v>
      </c>
      <c r="AC103" s="43">
        <f t="shared" si="101"/>
        <v>1.0228600000000001</v>
      </c>
      <c r="AD103" s="43">
        <f t="shared" si="101"/>
        <v>1.0228600000000001</v>
      </c>
      <c r="AE103" s="43">
        <f t="shared" si="101"/>
        <v>1.0228600000000001</v>
      </c>
      <c r="AF103" s="43">
        <f t="shared" si="101"/>
        <v>1.0228600000000001</v>
      </c>
      <c r="AG103" s="43">
        <f t="shared" si="101"/>
        <v>1.0228600000000001</v>
      </c>
      <c r="AH103" s="43">
        <f t="shared" si="101"/>
        <v>1.0228600000000001</v>
      </c>
      <c r="AI103" s="43">
        <f t="shared" si="101"/>
        <v>1.0228600000000001</v>
      </c>
      <c r="AJ103" s="43">
        <f t="shared" si="101"/>
        <v>1.0228600000000001</v>
      </c>
      <c r="AK103" s="43">
        <f t="shared" si="101"/>
        <v>1.0228600000000001</v>
      </c>
      <c r="AL103" s="43">
        <f t="shared" si="101"/>
        <v>1.0228600000000001</v>
      </c>
      <c r="AM103" s="43">
        <f t="shared" si="101"/>
        <v>1.0228600000000001</v>
      </c>
      <c r="AN103" s="43">
        <f t="shared" si="101"/>
        <v>1.0228600000000001</v>
      </c>
      <c r="AS103" t="s">
        <v>12</v>
      </c>
    </row>
    <row r="104" spans="1:45" ht="14.25" customHeight="1" x14ac:dyDescent="0.15">
      <c r="A104" s="50"/>
      <c r="B104" s="50"/>
      <c r="C104" s="6"/>
      <c r="D104" s="8"/>
      <c r="E104" s="12">
        <f>ROUND(D104/10000,3)</f>
        <v>0</v>
      </c>
      <c r="F104" s="4"/>
      <c r="G104" s="26" t="s">
        <v>18</v>
      </c>
      <c r="H104" s="31">
        <v>11.42</v>
      </c>
      <c r="I104" s="62" t="s">
        <v>24</v>
      </c>
      <c r="J104" s="59">
        <f>IF($H103=$AS$2,ROUND($H108+2*(J102^2+$H110^2*J102^2)^0.5,4),ROUND($H111/2*(2*ACOS(1-J102/($H111/2))),4))</f>
        <v>1.3</v>
      </c>
      <c r="K104" s="53"/>
      <c r="L104" s="62" t="s">
        <v>34</v>
      </c>
      <c r="M104" s="65">
        <f>IF($H103=$AS$2,ROUND($H108+2*(M102^2+$H110^2*M102^2)^0.5,5),ROUND($H111/2*(2*ACOS(1-M102/($H111/2))),5))</f>
        <v>1.0228600000000001</v>
      </c>
      <c r="N104" s="58"/>
      <c r="O104" s="68" t="s">
        <v>27</v>
      </c>
      <c r="P104" s="70">
        <v>7</v>
      </c>
      <c r="Q104" s="53"/>
      <c r="R104" s="56"/>
      <c r="T104" s="42" t="s">
        <v>43</v>
      </c>
      <c r="U104" s="43">
        <f>IF($H103=$AS$2,ROUND(U102*($H108+$H110*U102),5),ROUND($H111^2/8*(2*ACOS(1-U102/($H111/2))-SIN(2*ACOS(1-U102/($H111/2)))),5))</f>
        <v>0.2</v>
      </c>
      <c r="V104" s="43">
        <f t="shared" ref="V104:AN104" si="102">IF($H103=$AS$2,ROUND(V102*($H108+$H110*V102),5),ROUND($H111^2/8*(2*ACOS(1-V102/($H111/2))-SIN(2*ACOS(1-V102/($H111/2)))),5))</f>
        <v>0.1409</v>
      </c>
      <c r="W104" s="43">
        <f t="shared" si="102"/>
        <v>0.13103999999999999</v>
      </c>
      <c r="X104" s="43">
        <f t="shared" si="102"/>
        <v>0.13072</v>
      </c>
      <c r="Y104" s="43">
        <f t="shared" si="102"/>
        <v>0.13072</v>
      </c>
      <c r="Z104" s="43">
        <f t="shared" si="102"/>
        <v>0.13072</v>
      </c>
      <c r="AA104" s="43">
        <f t="shared" si="102"/>
        <v>0.13072</v>
      </c>
      <c r="AB104" s="43">
        <f t="shared" si="102"/>
        <v>0.13072</v>
      </c>
      <c r="AC104" s="43">
        <f t="shared" si="102"/>
        <v>0.13072</v>
      </c>
      <c r="AD104" s="43">
        <f t="shared" si="102"/>
        <v>0.13072</v>
      </c>
      <c r="AE104" s="43">
        <f t="shared" si="102"/>
        <v>0.13072</v>
      </c>
      <c r="AF104" s="43">
        <f t="shared" si="102"/>
        <v>0.13072</v>
      </c>
      <c r="AG104" s="43">
        <f t="shared" si="102"/>
        <v>0.13072</v>
      </c>
      <c r="AH104" s="43">
        <f t="shared" si="102"/>
        <v>0.13072</v>
      </c>
      <c r="AI104" s="43">
        <f t="shared" si="102"/>
        <v>0.13072</v>
      </c>
      <c r="AJ104" s="43">
        <f t="shared" si="102"/>
        <v>0.13072</v>
      </c>
      <c r="AK104" s="43">
        <f t="shared" si="102"/>
        <v>0.13072</v>
      </c>
      <c r="AL104" s="43">
        <f t="shared" si="102"/>
        <v>0.13072</v>
      </c>
      <c r="AM104" s="43">
        <f t="shared" si="102"/>
        <v>0.13072</v>
      </c>
      <c r="AN104" s="43">
        <f t="shared" si="102"/>
        <v>0.13072</v>
      </c>
    </row>
    <row r="105" spans="1:45" ht="14.25" customHeight="1" x14ac:dyDescent="0.15">
      <c r="A105" s="50"/>
      <c r="B105" s="50"/>
      <c r="C105" s="6"/>
      <c r="D105" s="8"/>
      <c r="E105" s="12">
        <f>ROUND(D105/10000,3)</f>
        <v>0</v>
      </c>
      <c r="F105" s="4"/>
      <c r="G105" s="26" t="s">
        <v>19</v>
      </c>
      <c r="H105" s="48">
        <v>2.0000000000000001E-4</v>
      </c>
      <c r="I105" s="62"/>
      <c r="J105" s="59"/>
      <c r="K105" s="53"/>
      <c r="L105" s="62"/>
      <c r="M105" s="66"/>
      <c r="N105" s="58"/>
      <c r="O105" s="69"/>
      <c r="P105" s="70"/>
      <c r="Q105" s="53"/>
      <c r="R105" s="56"/>
      <c r="T105" s="42" t="s">
        <v>44</v>
      </c>
      <c r="U105" s="43">
        <f>ROUND(U104/U103,5)</f>
        <v>0.15384999999999999</v>
      </c>
      <c r="V105" s="43">
        <f t="shared" ref="V105:AN105" si="103">ROUND(V104/V103,5)</f>
        <v>0.13247</v>
      </c>
      <c r="W105" s="43">
        <f t="shared" si="103"/>
        <v>0.12795000000000001</v>
      </c>
      <c r="X105" s="43">
        <f t="shared" si="103"/>
        <v>0.1278</v>
      </c>
      <c r="Y105" s="43">
        <f t="shared" si="103"/>
        <v>0.1278</v>
      </c>
      <c r="Z105" s="43">
        <f t="shared" si="103"/>
        <v>0.1278</v>
      </c>
      <c r="AA105" s="43">
        <f t="shared" si="103"/>
        <v>0.1278</v>
      </c>
      <c r="AB105" s="43">
        <f t="shared" si="103"/>
        <v>0.1278</v>
      </c>
      <c r="AC105" s="43">
        <f t="shared" si="103"/>
        <v>0.1278</v>
      </c>
      <c r="AD105" s="43">
        <f t="shared" si="103"/>
        <v>0.1278</v>
      </c>
      <c r="AE105" s="43">
        <f t="shared" si="103"/>
        <v>0.1278</v>
      </c>
      <c r="AF105" s="43">
        <f t="shared" si="103"/>
        <v>0.1278</v>
      </c>
      <c r="AG105" s="43">
        <f t="shared" si="103"/>
        <v>0.1278</v>
      </c>
      <c r="AH105" s="43">
        <f t="shared" si="103"/>
        <v>0.1278</v>
      </c>
      <c r="AI105" s="43">
        <f t="shared" si="103"/>
        <v>0.1278</v>
      </c>
      <c r="AJ105" s="43">
        <f t="shared" si="103"/>
        <v>0.1278</v>
      </c>
      <c r="AK105" s="43">
        <f t="shared" si="103"/>
        <v>0.1278</v>
      </c>
      <c r="AL105" s="43">
        <f t="shared" si="103"/>
        <v>0.1278</v>
      </c>
      <c r="AM105" s="43">
        <f t="shared" si="103"/>
        <v>0.1278</v>
      </c>
      <c r="AN105" s="43">
        <f t="shared" si="103"/>
        <v>0.1278</v>
      </c>
    </row>
    <row r="106" spans="1:45" ht="14.25" customHeight="1" x14ac:dyDescent="0.15">
      <c r="A106" s="50"/>
      <c r="B106" s="50"/>
      <c r="C106" s="15" t="s">
        <v>6</v>
      </c>
      <c r="D106" s="16">
        <f>SUM(D102:D105)</f>
        <v>128.30200000000002</v>
      </c>
      <c r="E106" s="13">
        <f>SUM(E102:E105)</f>
        <v>1.3000000000000001E-2</v>
      </c>
      <c r="F106" s="17">
        <f>IF(E106=0,0,ROUND(F102*E102/E106+F103*E103/E106+F104*E104/E106+F105*E105/E106,2))</f>
        <v>0.63</v>
      </c>
      <c r="G106" s="39" t="s">
        <v>20</v>
      </c>
      <c r="H106" s="32">
        <v>1.4E-2</v>
      </c>
      <c r="I106" s="62" t="s">
        <v>32</v>
      </c>
      <c r="J106" s="59">
        <f>IF($H103=$AS$2,ROUND(J102*($H108+$H110*J102),4),ROUND($H111^2/8*((2*ACOS(1-J102/($H111/2)))-SIN((2*ACOS(1-J102/($H111/2))))),4))</f>
        <v>0.2</v>
      </c>
      <c r="K106" s="53"/>
      <c r="L106" s="62" t="s">
        <v>33</v>
      </c>
      <c r="M106" s="64">
        <f>IF($H103=$AS$2,ROUND(M102*($H108+$H110*M102),5),ROUND($H111^2/8*(2*ACOS(1-M102/($H111/2))-SIN(2*ACOS(1-M102/($H111/2)))),5))</f>
        <v>0.13072</v>
      </c>
      <c r="N106" s="58"/>
      <c r="O106" s="62" t="s">
        <v>28</v>
      </c>
      <c r="P106" s="59">
        <f>ROUND($H104/M110/60,4)</f>
        <v>0.74260000000000004</v>
      </c>
      <c r="Q106" s="53"/>
      <c r="R106" s="56"/>
      <c r="T106" s="42" t="s">
        <v>45</v>
      </c>
      <c r="U106" s="43">
        <f>ROUND((U105^(2/3)*$H105^0.5)/$H106,5)</f>
        <v>0.29004000000000002</v>
      </c>
      <c r="V106" s="43">
        <f>ROUND((V105^(2/3)*$H105^0.5)/$H106,5)</f>
        <v>0.26250000000000001</v>
      </c>
      <c r="W106" s="43">
        <f t="shared" ref="W106:AN106" si="104">ROUND((W105^(2/3)*$H105^0.5)/$H106,5)</f>
        <v>0.25650000000000001</v>
      </c>
      <c r="X106" s="43">
        <f t="shared" si="104"/>
        <v>0.25629999999999997</v>
      </c>
      <c r="Y106" s="43">
        <f t="shared" si="104"/>
        <v>0.25629999999999997</v>
      </c>
      <c r="Z106" s="43">
        <f t="shared" si="104"/>
        <v>0.25629999999999997</v>
      </c>
      <c r="AA106" s="43">
        <f t="shared" si="104"/>
        <v>0.25629999999999997</v>
      </c>
      <c r="AB106" s="43">
        <f t="shared" si="104"/>
        <v>0.25629999999999997</v>
      </c>
      <c r="AC106" s="43">
        <f t="shared" si="104"/>
        <v>0.25629999999999997</v>
      </c>
      <c r="AD106" s="43">
        <f t="shared" si="104"/>
        <v>0.25629999999999997</v>
      </c>
      <c r="AE106" s="43">
        <f t="shared" si="104"/>
        <v>0.25629999999999997</v>
      </c>
      <c r="AF106" s="43">
        <f t="shared" si="104"/>
        <v>0.25629999999999997</v>
      </c>
      <c r="AG106" s="43">
        <f t="shared" si="104"/>
        <v>0.25629999999999997</v>
      </c>
      <c r="AH106" s="43">
        <f t="shared" si="104"/>
        <v>0.25629999999999997</v>
      </c>
      <c r="AI106" s="43">
        <f t="shared" si="104"/>
        <v>0.25629999999999997</v>
      </c>
      <c r="AJ106" s="43">
        <f t="shared" si="104"/>
        <v>0.25629999999999997</v>
      </c>
      <c r="AK106" s="43">
        <f t="shared" si="104"/>
        <v>0.25629999999999997</v>
      </c>
      <c r="AL106" s="43">
        <f t="shared" si="104"/>
        <v>0.25629999999999997</v>
      </c>
      <c r="AM106" s="43">
        <f t="shared" si="104"/>
        <v>0.25629999999999997</v>
      </c>
      <c r="AN106" s="43">
        <f t="shared" si="104"/>
        <v>0.25629999999999997</v>
      </c>
    </row>
    <row r="107" spans="1:45" ht="14.25" customHeight="1" x14ac:dyDescent="0.15">
      <c r="A107" s="50"/>
      <c r="B107" s="50"/>
      <c r="C107" s="5" t="s">
        <v>9</v>
      </c>
      <c r="D107" s="7">
        <v>3000</v>
      </c>
      <c r="E107" s="11">
        <f>ROUND(D107/10000,3)</f>
        <v>0.3</v>
      </c>
      <c r="F107" s="3">
        <v>0.35</v>
      </c>
      <c r="G107" s="26" t="s">
        <v>93</v>
      </c>
      <c r="H107" s="31">
        <v>0.5</v>
      </c>
      <c r="I107" s="62"/>
      <c r="J107" s="59"/>
      <c r="K107" s="53"/>
      <c r="L107" s="62"/>
      <c r="M107" s="64"/>
      <c r="N107" s="58"/>
      <c r="O107" s="62"/>
      <c r="P107" s="59"/>
      <c r="Q107" s="53"/>
      <c r="R107" s="56"/>
      <c r="T107" s="44" t="s">
        <v>46</v>
      </c>
      <c r="U107" s="45">
        <f>ROUND(U104*U106,4)</f>
        <v>5.8000000000000003E-2</v>
      </c>
      <c r="V107" s="45">
        <f t="shared" ref="V107:AN107" si="105">ROUND(V104*V106,4)</f>
        <v>3.6999999999999998E-2</v>
      </c>
      <c r="W107" s="45">
        <f t="shared" si="105"/>
        <v>3.3599999999999998E-2</v>
      </c>
      <c r="X107" s="45">
        <f t="shared" si="105"/>
        <v>3.3500000000000002E-2</v>
      </c>
      <c r="Y107" s="45">
        <f t="shared" si="105"/>
        <v>3.3500000000000002E-2</v>
      </c>
      <c r="Z107" s="45">
        <f t="shared" si="105"/>
        <v>3.3500000000000002E-2</v>
      </c>
      <c r="AA107" s="45">
        <f t="shared" si="105"/>
        <v>3.3500000000000002E-2</v>
      </c>
      <c r="AB107" s="45">
        <f t="shared" si="105"/>
        <v>3.3500000000000002E-2</v>
      </c>
      <c r="AC107" s="45">
        <f t="shared" si="105"/>
        <v>3.3500000000000002E-2</v>
      </c>
      <c r="AD107" s="45">
        <f t="shared" si="105"/>
        <v>3.3500000000000002E-2</v>
      </c>
      <c r="AE107" s="45">
        <f t="shared" si="105"/>
        <v>3.3500000000000002E-2</v>
      </c>
      <c r="AF107" s="45">
        <f t="shared" si="105"/>
        <v>3.3500000000000002E-2</v>
      </c>
      <c r="AG107" s="45">
        <f t="shared" si="105"/>
        <v>3.3500000000000002E-2</v>
      </c>
      <c r="AH107" s="45">
        <f t="shared" si="105"/>
        <v>3.3500000000000002E-2</v>
      </c>
      <c r="AI107" s="45">
        <f t="shared" si="105"/>
        <v>3.3500000000000002E-2</v>
      </c>
      <c r="AJ107" s="45">
        <f t="shared" si="105"/>
        <v>3.3500000000000002E-2</v>
      </c>
      <c r="AK107" s="45">
        <f t="shared" si="105"/>
        <v>3.3500000000000002E-2</v>
      </c>
      <c r="AL107" s="45">
        <f t="shared" si="105"/>
        <v>3.3500000000000002E-2</v>
      </c>
      <c r="AM107" s="45">
        <f t="shared" si="105"/>
        <v>3.3500000000000002E-2</v>
      </c>
      <c r="AN107" s="45">
        <f t="shared" si="105"/>
        <v>3.3500000000000002E-2</v>
      </c>
    </row>
    <row r="108" spans="1:45" ht="14.25" customHeight="1" x14ac:dyDescent="0.15">
      <c r="A108" s="50"/>
      <c r="B108" s="50"/>
      <c r="C108" s="6"/>
      <c r="D108" s="8"/>
      <c r="E108" s="12">
        <f>ROUND(D108/10000,3)</f>
        <v>0</v>
      </c>
      <c r="F108" s="4"/>
      <c r="G108" s="26" t="s">
        <v>94</v>
      </c>
      <c r="H108" s="31">
        <v>0.5</v>
      </c>
      <c r="I108" s="62" t="s">
        <v>25</v>
      </c>
      <c r="J108" s="59">
        <f>ROUND(J106/J104,4)</f>
        <v>0.15379999999999999</v>
      </c>
      <c r="K108" s="53"/>
      <c r="L108" s="62" t="s">
        <v>35</v>
      </c>
      <c r="M108" s="64">
        <f>ROUND(M106/M104,5)</f>
        <v>0.1278</v>
      </c>
      <c r="N108" s="58"/>
      <c r="O108" s="62" t="s">
        <v>29</v>
      </c>
      <c r="P108" s="59">
        <f>SUM(P104:P107)</f>
        <v>7.7426000000000004</v>
      </c>
      <c r="Q108" s="53"/>
      <c r="R108" s="56"/>
      <c r="T108" s="42" t="s">
        <v>47</v>
      </c>
      <c r="U108" s="43">
        <f>ROUND($H104/U106/60,4)</f>
        <v>0.65620000000000001</v>
      </c>
      <c r="V108" s="43">
        <f t="shared" ref="V108:AM108" si="106">ROUND($H104/V106/60,4)</f>
        <v>0.72509999999999997</v>
      </c>
      <c r="W108" s="43">
        <f t="shared" si="106"/>
        <v>0.74199999999999999</v>
      </c>
      <c r="X108" s="43">
        <f t="shared" si="106"/>
        <v>0.74260000000000004</v>
      </c>
      <c r="Y108" s="43">
        <f t="shared" si="106"/>
        <v>0.74260000000000004</v>
      </c>
      <c r="Z108" s="43">
        <f t="shared" si="106"/>
        <v>0.74260000000000004</v>
      </c>
      <c r="AA108" s="43">
        <f t="shared" si="106"/>
        <v>0.74260000000000004</v>
      </c>
      <c r="AB108" s="43">
        <f t="shared" si="106"/>
        <v>0.74260000000000004</v>
      </c>
      <c r="AC108" s="43">
        <f t="shared" si="106"/>
        <v>0.74260000000000004</v>
      </c>
      <c r="AD108" s="43">
        <f t="shared" si="106"/>
        <v>0.74260000000000004</v>
      </c>
      <c r="AE108" s="43">
        <f t="shared" si="106"/>
        <v>0.74260000000000004</v>
      </c>
      <c r="AF108" s="43">
        <f t="shared" si="106"/>
        <v>0.74260000000000004</v>
      </c>
      <c r="AG108" s="43">
        <f t="shared" si="106"/>
        <v>0.74260000000000004</v>
      </c>
      <c r="AH108" s="43">
        <f t="shared" si="106"/>
        <v>0.74260000000000004</v>
      </c>
      <c r="AI108" s="43">
        <f t="shared" si="106"/>
        <v>0.74260000000000004</v>
      </c>
      <c r="AJ108" s="43">
        <f t="shared" si="106"/>
        <v>0.74260000000000004</v>
      </c>
      <c r="AK108" s="43">
        <f t="shared" si="106"/>
        <v>0.74260000000000004</v>
      </c>
      <c r="AL108" s="43">
        <f t="shared" si="106"/>
        <v>0.74260000000000004</v>
      </c>
      <c r="AM108" s="43">
        <f t="shared" si="106"/>
        <v>0.74260000000000004</v>
      </c>
      <c r="AN108" s="43">
        <f>ROUND($H104/AN106/60,4)</f>
        <v>0.74260000000000004</v>
      </c>
    </row>
    <row r="109" spans="1:45" ht="14.25" customHeight="1" x14ac:dyDescent="0.15">
      <c r="A109" s="50"/>
      <c r="B109" s="50"/>
      <c r="C109" s="6"/>
      <c r="D109" s="8"/>
      <c r="E109" s="12">
        <f>ROUND(D109/10000,3)</f>
        <v>0</v>
      </c>
      <c r="F109" s="4"/>
      <c r="G109" s="26" t="s">
        <v>21</v>
      </c>
      <c r="H109" s="31">
        <v>0.5</v>
      </c>
      <c r="I109" s="62"/>
      <c r="J109" s="59"/>
      <c r="K109" s="53"/>
      <c r="L109" s="62"/>
      <c r="M109" s="64"/>
      <c r="N109" s="58"/>
      <c r="O109" s="62"/>
      <c r="P109" s="59"/>
      <c r="Q109" s="53"/>
      <c r="R109" s="56"/>
      <c r="T109" s="44" t="s">
        <v>48</v>
      </c>
      <c r="U109" s="45">
        <f>ROUND($F111*3500/($P104+U108+25)*$E111/360,4)</f>
        <v>3.3500000000000002E-2</v>
      </c>
      <c r="V109" s="45">
        <f t="shared" ref="V109:AN109" si="107">ROUND($F111*3500/($P104+V108+25)*$E111/360,4)</f>
        <v>3.3500000000000002E-2</v>
      </c>
      <c r="W109" s="45">
        <f t="shared" si="107"/>
        <v>3.3500000000000002E-2</v>
      </c>
      <c r="X109" s="45">
        <f t="shared" si="107"/>
        <v>3.3500000000000002E-2</v>
      </c>
      <c r="Y109" s="45">
        <f t="shared" si="107"/>
        <v>3.3500000000000002E-2</v>
      </c>
      <c r="Z109" s="45">
        <f t="shared" si="107"/>
        <v>3.3500000000000002E-2</v>
      </c>
      <c r="AA109" s="45">
        <f t="shared" si="107"/>
        <v>3.3500000000000002E-2</v>
      </c>
      <c r="AB109" s="45">
        <f t="shared" si="107"/>
        <v>3.3500000000000002E-2</v>
      </c>
      <c r="AC109" s="45">
        <f t="shared" si="107"/>
        <v>3.3500000000000002E-2</v>
      </c>
      <c r="AD109" s="45">
        <f t="shared" si="107"/>
        <v>3.3500000000000002E-2</v>
      </c>
      <c r="AE109" s="45">
        <f t="shared" si="107"/>
        <v>3.3500000000000002E-2</v>
      </c>
      <c r="AF109" s="45">
        <f t="shared" si="107"/>
        <v>3.3500000000000002E-2</v>
      </c>
      <c r="AG109" s="45">
        <f t="shared" si="107"/>
        <v>3.3500000000000002E-2</v>
      </c>
      <c r="AH109" s="45">
        <f t="shared" si="107"/>
        <v>3.3500000000000002E-2</v>
      </c>
      <c r="AI109" s="45">
        <f t="shared" si="107"/>
        <v>3.3500000000000002E-2</v>
      </c>
      <c r="AJ109" s="45">
        <f t="shared" si="107"/>
        <v>3.3500000000000002E-2</v>
      </c>
      <c r="AK109" s="45">
        <f t="shared" si="107"/>
        <v>3.3500000000000002E-2</v>
      </c>
      <c r="AL109" s="45">
        <f t="shared" si="107"/>
        <v>3.3500000000000002E-2</v>
      </c>
      <c r="AM109" s="45">
        <f t="shared" si="107"/>
        <v>3.3500000000000002E-2</v>
      </c>
      <c r="AN109" s="45">
        <f t="shared" si="107"/>
        <v>3.3500000000000002E-2</v>
      </c>
    </row>
    <row r="110" spans="1:45" ht="14.25" customHeight="1" x14ac:dyDescent="0.15">
      <c r="A110" s="50"/>
      <c r="B110" s="50"/>
      <c r="C110" s="15" t="s">
        <v>7</v>
      </c>
      <c r="D110" s="16">
        <f>SUM(D107:D109)</f>
        <v>3000</v>
      </c>
      <c r="E110" s="13">
        <f>SUM(E107:E109)</f>
        <v>0.3</v>
      </c>
      <c r="F110" s="17">
        <f>IF(E110=0,0,ROUND(F107*E107/E110+F108*E108/E110+F109*E109/E110,2))</f>
        <v>0.35</v>
      </c>
      <c r="G110" s="34" t="s">
        <v>40</v>
      </c>
      <c r="H110" s="35">
        <f>IF(H103=AS$2,ROUND((H107-H108)/(2*H109),4),"")</f>
        <v>0</v>
      </c>
      <c r="I110" s="62" t="s">
        <v>26</v>
      </c>
      <c r="J110" s="59">
        <f>ROUND((J108^(2/3)*$H105^0.5)/$H106,4)</f>
        <v>0.28999999999999998</v>
      </c>
      <c r="K110" s="53"/>
      <c r="L110" s="62" t="s">
        <v>36</v>
      </c>
      <c r="M110" s="64">
        <f>ROUND((M108^(2/3)*$H105^0.5)/$H106,5)</f>
        <v>0.25629999999999997</v>
      </c>
      <c r="N110" s="58"/>
      <c r="O110" s="62" t="s">
        <v>30</v>
      </c>
      <c r="P110" s="59">
        <f>ROUND(3500/(P108+25),4)</f>
        <v>106.8944</v>
      </c>
      <c r="Q110" s="53"/>
      <c r="R110" s="56"/>
      <c r="T110" s="42" t="s">
        <v>49</v>
      </c>
      <c r="U110" s="43">
        <f>IF($H103=$AS$2,$H105^0.5/$H106*(U102*($H108+$H110*U102))^(5/3)-U109*($H108+2*(U102^2+$H110^2*U102^2)^0.5)^(2/3),$H105^0.5/$H106*($H111^2/8*(2*ACOS(1-U102/($H111/2))-SIN(2*ACOS(1-U102/($H111/2)))))^(5/3)-U109*($H111/2*2*ACOS(1-U102/($H111/2)))^(2/3))</f>
        <v>2.9190324902261151E-2</v>
      </c>
      <c r="V110" s="43">
        <f t="shared" ref="V110:AN110" si="108">IF($H103=$AS$2,$H105^0.5/$H106*(V102*($H108+$H110*V102))^(5/3)-V109*($H108+2*(V102^2+$H110^2*V102^2)^0.5)^(2/3),$H105^0.5/$H106*($H111^2/8*(2*ACOS(1-V102/($H111/2))-SIN(2*ACOS(1-V102/($H111/2)))))^(5/3)-V109*($H111/2*2*ACOS(1-V102/($H111/2)))^(2/3))</f>
        <v>3.6336755219226399E-3</v>
      </c>
      <c r="W110" s="43">
        <f t="shared" si="108"/>
        <v>1.1106228062105622E-4</v>
      </c>
      <c r="X110" s="43">
        <f t="shared" si="108"/>
        <v>5.5365942982360528E-7</v>
      </c>
      <c r="Y110" s="43">
        <f t="shared" si="108"/>
        <v>5.5365942982360528E-7</v>
      </c>
      <c r="Z110" s="43">
        <f t="shared" si="108"/>
        <v>5.5365942982360528E-7</v>
      </c>
      <c r="AA110" s="43">
        <f t="shared" si="108"/>
        <v>5.5365942982360528E-7</v>
      </c>
      <c r="AB110" s="43">
        <f t="shared" si="108"/>
        <v>5.5365942982360528E-7</v>
      </c>
      <c r="AC110" s="43">
        <f t="shared" si="108"/>
        <v>5.5365942982360528E-7</v>
      </c>
      <c r="AD110" s="43">
        <f t="shared" si="108"/>
        <v>5.5365942982360528E-7</v>
      </c>
      <c r="AE110" s="43">
        <f t="shared" si="108"/>
        <v>5.5365942982360528E-7</v>
      </c>
      <c r="AF110" s="43">
        <f t="shared" si="108"/>
        <v>5.5365942982360528E-7</v>
      </c>
      <c r="AG110" s="43">
        <f t="shared" si="108"/>
        <v>5.5365942982360528E-7</v>
      </c>
      <c r="AH110" s="43">
        <f t="shared" si="108"/>
        <v>5.5365942982360528E-7</v>
      </c>
      <c r="AI110" s="43">
        <f t="shared" si="108"/>
        <v>5.5365942982360528E-7</v>
      </c>
      <c r="AJ110" s="43">
        <f t="shared" si="108"/>
        <v>5.5365942982360528E-7</v>
      </c>
      <c r="AK110" s="43">
        <f t="shared" si="108"/>
        <v>5.5365942982360528E-7</v>
      </c>
      <c r="AL110" s="43">
        <f t="shared" si="108"/>
        <v>5.5365942982360528E-7</v>
      </c>
      <c r="AM110" s="43">
        <f t="shared" si="108"/>
        <v>5.5365942982360528E-7</v>
      </c>
      <c r="AN110" s="43">
        <f t="shared" si="108"/>
        <v>5.5365942982360528E-7</v>
      </c>
    </row>
    <row r="111" spans="1:45" ht="14.25" customHeight="1" x14ac:dyDescent="0.15">
      <c r="A111" s="51"/>
      <c r="B111" s="51"/>
      <c r="C111" s="15" t="s">
        <v>8</v>
      </c>
      <c r="D111" s="16">
        <f>SUM(D110,D106)</f>
        <v>3128.3020000000001</v>
      </c>
      <c r="E111" s="13">
        <f>SUM(E110,E106)</f>
        <v>0.313</v>
      </c>
      <c r="F111" s="17">
        <f>IF(E111=0,0,ROUND(F106*E106/E111+F110*E110/E111,2))</f>
        <v>0.36</v>
      </c>
      <c r="G111" s="28" t="s">
        <v>22</v>
      </c>
      <c r="H111" s="33"/>
      <c r="I111" s="67"/>
      <c r="J111" s="60"/>
      <c r="K111" s="54"/>
      <c r="L111" s="67"/>
      <c r="M111" s="74"/>
      <c r="N111" s="58"/>
      <c r="O111" s="67"/>
      <c r="P111" s="60"/>
      <c r="Q111" s="54"/>
      <c r="R111" s="57"/>
      <c r="T111" s="46" t="s">
        <v>50</v>
      </c>
      <c r="U111" s="47">
        <f>IF($H103=$AS$2,5/3*$H105^0.5/$H106*(U102*($H108+$H110*U102))^(2/3)*($H108+2*$H110*U102)-2/3*U109*($H108+2*(U102^2+$H110^2*U102^2)^0.5)^(-1/3)*(U102^2+$H110^2*U102^2)^(-1/2)*2*U102*(1+$H110^2),5/3*$H105^0.5/$H106*($H111^2/8*(2*ACOS(1-U102/($H111/2))-SIN(2*ACOS(1-U102/($H111/2)))))^(2/3)*($H111^2/8*(1-COS(2*ACOS(1-U102/($H111/2)))))-2/3*U109*($H111/2*2*ACOS(1-U102/($H111/2)))^(-1/3)*$H111/2)</f>
        <v>0.24696313100044356</v>
      </c>
      <c r="V111" s="47">
        <f t="shared" ref="V111:AN111" si="109">IF($H103=$AS$2,5/3*$H105^0.5/$H106*(V102*($H108+$H110*V102))^(2/3)*($H108+2*$H110*V102)-2/3*V109*($H108+2*(V102^2+$H110^2*V102^2)^0.5)^(-1/3)*(V102^2+$H110^2*V102^2)^(-1/2)*2*V102*(1+$H110^2),5/3*$H105^0.5/$H106*($H111^2/8*(2*ACOS(1-V102/($H111/2))-SIN(2*ACOS(1-V102/($H111/2)))))^(2/3)*($H111^2/8*(1-COS(2*ACOS(1-V102/($H111/2)))))-2/3*V109*($H111/2*2*ACOS(1-V102/($H111/2)))^(-1/3)*$H111/2)</f>
        <v>0.18417806713390392</v>
      </c>
      <c r="W111" s="47">
        <f t="shared" si="109"/>
        <v>0.17285578660274534</v>
      </c>
      <c r="X111" s="47">
        <f t="shared" si="109"/>
        <v>0.1724836014378491</v>
      </c>
      <c r="Y111" s="47">
        <f t="shared" si="109"/>
        <v>0.1724836014378491</v>
      </c>
      <c r="Z111" s="47">
        <f t="shared" si="109"/>
        <v>0.1724836014378491</v>
      </c>
      <c r="AA111" s="47">
        <f t="shared" si="109"/>
        <v>0.1724836014378491</v>
      </c>
      <c r="AB111" s="47">
        <f t="shared" si="109"/>
        <v>0.1724836014378491</v>
      </c>
      <c r="AC111" s="47">
        <f t="shared" si="109"/>
        <v>0.1724836014378491</v>
      </c>
      <c r="AD111" s="47">
        <f t="shared" si="109"/>
        <v>0.1724836014378491</v>
      </c>
      <c r="AE111" s="47">
        <f t="shared" si="109"/>
        <v>0.1724836014378491</v>
      </c>
      <c r="AF111" s="47">
        <f t="shared" si="109"/>
        <v>0.1724836014378491</v>
      </c>
      <c r="AG111" s="47">
        <f t="shared" si="109"/>
        <v>0.1724836014378491</v>
      </c>
      <c r="AH111" s="47">
        <f t="shared" si="109"/>
        <v>0.1724836014378491</v>
      </c>
      <c r="AI111" s="47">
        <f t="shared" si="109"/>
        <v>0.1724836014378491</v>
      </c>
      <c r="AJ111" s="47">
        <f t="shared" si="109"/>
        <v>0.1724836014378491</v>
      </c>
      <c r="AK111" s="47">
        <f t="shared" si="109"/>
        <v>0.1724836014378491</v>
      </c>
      <c r="AL111" s="47">
        <f t="shared" si="109"/>
        <v>0.1724836014378491</v>
      </c>
      <c r="AM111" s="47">
        <f t="shared" si="109"/>
        <v>0.1724836014378491</v>
      </c>
      <c r="AN111" s="47">
        <f t="shared" si="109"/>
        <v>0.1724836014378491</v>
      </c>
    </row>
  </sheetData>
  <mergeCells count="399">
    <mergeCell ref="A2:A11"/>
    <mergeCell ref="B2:B11"/>
    <mergeCell ref="I2:I3"/>
    <mergeCell ref="J2:J3"/>
    <mergeCell ref="K2:K11"/>
    <mergeCell ref="L2:L3"/>
    <mergeCell ref="M2:M3"/>
    <mergeCell ref="Q2:Q11"/>
    <mergeCell ref="R2:R11"/>
    <mergeCell ref="I4:I5"/>
    <mergeCell ref="J4:J5"/>
    <mergeCell ref="L4:L5"/>
    <mergeCell ref="M4:M5"/>
    <mergeCell ref="O4:O5"/>
    <mergeCell ref="P8:P9"/>
    <mergeCell ref="G1:J1"/>
    <mergeCell ref="L1:M1"/>
    <mergeCell ref="O1:P1"/>
    <mergeCell ref="P4:P5"/>
    <mergeCell ref="I6:I7"/>
    <mergeCell ref="J6:J7"/>
    <mergeCell ref="L6:L7"/>
    <mergeCell ref="M6:M7"/>
    <mergeCell ref="O6:O7"/>
    <mergeCell ref="P6:P7"/>
    <mergeCell ref="N2:N11"/>
    <mergeCell ref="O2:O3"/>
    <mergeCell ref="P2:P3"/>
    <mergeCell ref="I10:I11"/>
    <mergeCell ref="J10:J11"/>
    <mergeCell ref="L10:L11"/>
    <mergeCell ref="M10:M11"/>
    <mergeCell ref="O10:O11"/>
    <mergeCell ref="P10:P11"/>
    <mergeCell ref="I8:I9"/>
    <mergeCell ref="J8:J9"/>
    <mergeCell ref="L8:L9"/>
    <mergeCell ref="M8:M9"/>
    <mergeCell ref="O8:O9"/>
    <mergeCell ref="A12:A21"/>
    <mergeCell ref="B12:B21"/>
    <mergeCell ref="I12:I13"/>
    <mergeCell ref="J12:J13"/>
    <mergeCell ref="K12:K21"/>
    <mergeCell ref="L12:L13"/>
    <mergeCell ref="I14:I15"/>
    <mergeCell ref="J14:J15"/>
    <mergeCell ref="L14:L15"/>
    <mergeCell ref="I16:I17"/>
    <mergeCell ref="I20:I21"/>
    <mergeCell ref="J20:J21"/>
    <mergeCell ref="L20:L21"/>
    <mergeCell ref="J16:J17"/>
    <mergeCell ref="L16:L17"/>
    <mergeCell ref="I18:I19"/>
    <mergeCell ref="J18:J19"/>
    <mergeCell ref="L18:L19"/>
    <mergeCell ref="M12:M13"/>
    <mergeCell ref="N12:N21"/>
    <mergeCell ref="O12:O13"/>
    <mergeCell ref="P12:P13"/>
    <mergeCell ref="Q12:Q21"/>
    <mergeCell ref="R12:R21"/>
    <mergeCell ref="M14:M15"/>
    <mergeCell ref="O14:O15"/>
    <mergeCell ref="P14:P15"/>
    <mergeCell ref="P18:P19"/>
    <mergeCell ref="M20:M21"/>
    <mergeCell ref="O20:O21"/>
    <mergeCell ref="P20:P21"/>
    <mergeCell ref="M16:M17"/>
    <mergeCell ref="O16:O17"/>
    <mergeCell ref="P16:P17"/>
    <mergeCell ref="M18:M19"/>
    <mergeCell ref="O18:O19"/>
    <mergeCell ref="A22:A31"/>
    <mergeCell ref="B22:B31"/>
    <mergeCell ref="I22:I23"/>
    <mergeCell ref="J22:J23"/>
    <mergeCell ref="K22:K31"/>
    <mergeCell ref="L22:L23"/>
    <mergeCell ref="I24:I25"/>
    <mergeCell ref="J24:J25"/>
    <mergeCell ref="L24:L25"/>
    <mergeCell ref="I26:I27"/>
    <mergeCell ref="I30:I31"/>
    <mergeCell ref="J30:J31"/>
    <mergeCell ref="L30:L31"/>
    <mergeCell ref="J26:J27"/>
    <mergeCell ref="L26:L27"/>
    <mergeCell ref="I28:I29"/>
    <mergeCell ref="J28:J29"/>
    <mergeCell ref="L28:L29"/>
    <mergeCell ref="M22:M23"/>
    <mergeCell ref="N22:N31"/>
    <mergeCell ref="O22:O23"/>
    <mergeCell ref="P22:P23"/>
    <mergeCell ref="Q22:Q31"/>
    <mergeCell ref="R22:R31"/>
    <mergeCell ref="M24:M25"/>
    <mergeCell ref="O24:O25"/>
    <mergeCell ref="P24:P25"/>
    <mergeCell ref="P28:P29"/>
    <mergeCell ref="M30:M31"/>
    <mergeCell ref="O30:O31"/>
    <mergeCell ref="P30:P31"/>
    <mergeCell ref="M26:M27"/>
    <mergeCell ref="O26:O27"/>
    <mergeCell ref="P26:P27"/>
    <mergeCell ref="M28:M29"/>
    <mergeCell ref="O28:O29"/>
    <mergeCell ref="A32:A41"/>
    <mergeCell ref="B32:B41"/>
    <mergeCell ref="I32:I33"/>
    <mergeCell ref="J32:J33"/>
    <mergeCell ref="K32:K41"/>
    <mergeCell ref="L32:L33"/>
    <mergeCell ref="I34:I35"/>
    <mergeCell ref="J34:J35"/>
    <mergeCell ref="L34:L35"/>
    <mergeCell ref="I36:I37"/>
    <mergeCell ref="I40:I41"/>
    <mergeCell ref="J40:J41"/>
    <mergeCell ref="L40:L41"/>
    <mergeCell ref="J36:J37"/>
    <mergeCell ref="L36:L37"/>
    <mergeCell ref="I38:I39"/>
    <mergeCell ref="J38:J39"/>
    <mergeCell ref="L38:L39"/>
    <mergeCell ref="M32:M33"/>
    <mergeCell ref="N32:N41"/>
    <mergeCell ref="O32:O33"/>
    <mergeCell ref="P32:P33"/>
    <mergeCell ref="Q32:Q41"/>
    <mergeCell ref="R32:R41"/>
    <mergeCell ref="M34:M35"/>
    <mergeCell ref="O34:O35"/>
    <mergeCell ref="P34:P35"/>
    <mergeCell ref="P38:P39"/>
    <mergeCell ref="M40:M41"/>
    <mergeCell ref="O40:O41"/>
    <mergeCell ref="P40:P41"/>
    <mergeCell ref="M36:M37"/>
    <mergeCell ref="O36:O37"/>
    <mergeCell ref="P36:P37"/>
    <mergeCell ref="M38:M39"/>
    <mergeCell ref="O38:O39"/>
    <mergeCell ref="A42:A51"/>
    <mergeCell ref="B42:B51"/>
    <mergeCell ref="I42:I43"/>
    <mergeCell ref="J42:J43"/>
    <mergeCell ref="K42:K51"/>
    <mergeCell ref="L42:L43"/>
    <mergeCell ref="I44:I45"/>
    <mergeCell ref="J44:J45"/>
    <mergeCell ref="L44:L45"/>
    <mergeCell ref="I46:I47"/>
    <mergeCell ref="I50:I51"/>
    <mergeCell ref="J50:J51"/>
    <mergeCell ref="L50:L51"/>
    <mergeCell ref="J46:J47"/>
    <mergeCell ref="L46:L47"/>
    <mergeCell ref="I48:I49"/>
    <mergeCell ref="J48:J49"/>
    <mergeCell ref="L48:L49"/>
    <mergeCell ref="M42:M43"/>
    <mergeCell ref="N42:N51"/>
    <mergeCell ref="O42:O43"/>
    <mergeCell ref="P42:P43"/>
    <mergeCell ref="Q42:Q51"/>
    <mergeCell ref="R42:R51"/>
    <mergeCell ref="M44:M45"/>
    <mergeCell ref="O44:O45"/>
    <mergeCell ref="P44:P45"/>
    <mergeCell ref="P48:P49"/>
    <mergeCell ref="M50:M51"/>
    <mergeCell ref="O50:O51"/>
    <mergeCell ref="P50:P51"/>
    <mergeCell ref="M46:M47"/>
    <mergeCell ref="O46:O47"/>
    <mergeCell ref="P46:P47"/>
    <mergeCell ref="M48:M49"/>
    <mergeCell ref="O48:O49"/>
    <mergeCell ref="A52:A61"/>
    <mergeCell ref="B52:B61"/>
    <mergeCell ref="I52:I53"/>
    <mergeCell ref="J52:J53"/>
    <mergeCell ref="K52:K61"/>
    <mergeCell ref="L52:L53"/>
    <mergeCell ref="I54:I55"/>
    <mergeCell ref="J54:J55"/>
    <mergeCell ref="L54:L55"/>
    <mergeCell ref="I56:I57"/>
    <mergeCell ref="I60:I61"/>
    <mergeCell ref="J60:J61"/>
    <mergeCell ref="L60:L61"/>
    <mergeCell ref="J56:J57"/>
    <mergeCell ref="L56:L57"/>
    <mergeCell ref="I58:I59"/>
    <mergeCell ref="J58:J59"/>
    <mergeCell ref="L58:L59"/>
    <mergeCell ref="M52:M53"/>
    <mergeCell ref="N52:N61"/>
    <mergeCell ref="O52:O53"/>
    <mergeCell ref="P52:P53"/>
    <mergeCell ref="Q52:Q61"/>
    <mergeCell ref="R52:R61"/>
    <mergeCell ref="M54:M55"/>
    <mergeCell ref="O54:O55"/>
    <mergeCell ref="P54:P55"/>
    <mergeCell ref="P58:P59"/>
    <mergeCell ref="M60:M61"/>
    <mergeCell ref="O60:O61"/>
    <mergeCell ref="P60:P61"/>
    <mergeCell ref="M56:M57"/>
    <mergeCell ref="O56:O57"/>
    <mergeCell ref="P56:P57"/>
    <mergeCell ref="M58:M59"/>
    <mergeCell ref="O58:O59"/>
    <mergeCell ref="A62:A71"/>
    <mergeCell ref="B62:B71"/>
    <mergeCell ref="I62:I63"/>
    <mergeCell ref="J62:J63"/>
    <mergeCell ref="K62:K71"/>
    <mergeCell ref="L62:L63"/>
    <mergeCell ref="I64:I65"/>
    <mergeCell ref="J64:J65"/>
    <mergeCell ref="L64:L65"/>
    <mergeCell ref="I66:I67"/>
    <mergeCell ref="I70:I71"/>
    <mergeCell ref="J70:J71"/>
    <mergeCell ref="L70:L71"/>
    <mergeCell ref="J66:J67"/>
    <mergeCell ref="L66:L67"/>
    <mergeCell ref="I68:I69"/>
    <mergeCell ref="J68:J69"/>
    <mergeCell ref="L68:L69"/>
    <mergeCell ref="M62:M63"/>
    <mergeCell ref="N62:N71"/>
    <mergeCell ref="O62:O63"/>
    <mergeCell ref="P62:P63"/>
    <mergeCell ref="Q62:Q71"/>
    <mergeCell ref="R62:R71"/>
    <mergeCell ref="M64:M65"/>
    <mergeCell ref="O64:O65"/>
    <mergeCell ref="P64:P65"/>
    <mergeCell ref="P68:P69"/>
    <mergeCell ref="M70:M71"/>
    <mergeCell ref="O70:O71"/>
    <mergeCell ref="P70:P71"/>
    <mergeCell ref="M66:M67"/>
    <mergeCell ref="O66:O67"/>
    <mergeCell ref="P66:P67"/>
    <mergeCell ref="M68:M69"/>
    <mergeCell ref="O68:O69"/>
    <mergeCell ref="A72:A81"/>
    <mergeCell ref="B72:B81"/>
    <mergeCell ref="I72:I73"/>
    <mergeCell ref="J72:J73"/>
    <mergeCell ref="K72:K81"/>
    <mergeCell ref="L72:L73"/>
    <mergeCell ref="I74:I75"/>
    <mergeCell ref="J74:J75"/>
    <mergeCell ref="L74:L75"/>
    <mergeCell ref="I76:I77"/>
    <mergeCell ref="I80:I81"/>
    <mergeCell ref="J80:J81"/>
    <mergeCell ref="L80:L81"/>
    <mergeCell ref="J76:J77"/>
    <mergeCell ref="L76:L77"/>
    <mergeCell ref="I78:I79"/>
    <mergeCell ref="J78:J79"/>
    <mergeCell ref="L78:L79"/>
    <mergeCell ref="M72:M73"/>
    <mergeCell ref="N72:N81"/>
    <mergeCell ref="O72:O73"/>
    <mergeCell ref="P72:P73"/>
    <mergeCell ref="Q72:Q81"/>
    <mergeCell ref="R72:R81"/>
    <mergeCell ref="M74:M75"/>
    <mergeCell ref="O74:O75"/>
    <mergeCell ref="P74:P75"/>
    <mergeCell ref="P78:P79"/>
    <mergeCell ref="M80:M81"/>
    <mergeCell ref="O80:O81"/>
    <mergeCell ref="P80:P81"/>
    <mergeCell ref="M76:M77"/>
    <mergeCell ref="O76:O77"/>
    <mergeCell ref="P76:P77"/>
    <mergeCell ref="M78:M79"/>
    <mergeCell ref="O78:O79"/>
    <mergeCell ref="A82:A91"/>
    <mergeCell ref="B82:B91"/>
    <mergeCell ref="I82:I83"/>
    <mergeCell ref="J82:J83"/>
    <mergeCell ref="K82:K91"/>
    <mergeCell ref="L82:L83"/>
    <mergeCell ref="I84:I85"/>
    <mergeCell ref="J84:J85"/>
    <mergeCell ref="L84:L85"/>
    <mergeCell ref="I86:I87"/>
    <mergeCell ref="I90:I91"/>
    <mergeCell ref="J90:J91"/>
    <mergeCell ref="L90:L91"/>
    <mergeCell ref="J86:J87"/>
    <mergeCell ref="L86:L87"/>
    <mergeCell ref="I88:I89"/>
    <mergeCell ref="J88:J89"/>
    <mergeCell ref="L88:L89"/>
    <mergeCell ref="M82:M83"/>
    <mergeCell ref="N82:N91"/>
    <mergeCell ref="O82:O83"/>
    <mergeCell ref="P82:P83"/>
    <mergeCell ref="Q82:Q91"/>
    <mergeCell ref="R82:R91"/>
    <mergeCell ref="M84:M85"/>
    <mergeCell ref="O84:O85"/>
    <mergeCell ref="P84:P85"/>
    <mergeCell ref="P88:P89"/>
    <mergeCell ref="M90:M91"/>
    <mergeCell ref="O90:O91"/>
    <mergeCell ref="P90:P91"/>
    <mergeCell ref="M86:M87"/>
    <mergeCell ref="O86:O87"/>
    <mergeCell ref="P86:P87"/>
    <mergeCell ref="M88:M89"/>
    <mergeCell ref="O88:O89"/>
    <mergeCell ref="A92:A101"/>
    <mergeCell ref="B92:B101"/>
    <mergeCell ref="I92:I93"/>
    <mergeCell ref="J92:J93"/>
    <mergeCell ref="K92:K101"/>
    <mergeCell ref="L92:L93"/>
    <mergeCell ref="I94:I95"/>
    <mergeCell ref="J94:J95"/>
    <mergeCell ref="L94:L95"/>
    <mergeCell ref="I96:I97"/>
    <mergeCell ref="I100:I101"/>
    <mergeCell ref="J100:J101"/>
    <mergeCell ref="L100:L101"/>
    <mergeCell ref="J96:J97"/>
    <mergeCell ref="L96:L97"/>
    <mergeCell ref="I98:I99"/>
    <mergeCell ref="J98:J99"/>
    <mergeCell ref="L98:L99"/>
    <mergeCell ref="M92:M93"/>
    <mergeCell ref="N92:N101"/>
    <mergeCell ref="O92:O93"/>
    <mergeCell ref="P92:P93"/>
    <mergeCell ref="Q92:Q101"/>
    <mergeCell ref="R92:R101"/>
    <mergeCell ref="M94:M95"/>
    <mergeCell ref="O94:O95"/>
    <mergeCell ref="P94:P95"/>
    <mergeCell ref="P98:P99"/>
    <mergeCell ref="M100:M101"/>
    <mergeCell ref="O100:O101"/>
    <mergeCell ref="P100:P101"/>
    <mergeCell ref="M96:M97"/>
    <mergeCell ref="O96:O97"/>
    <mergeCell ref="P96:P97"/>
    <mergeCell ref="M98:M99"/>
    <mergeCell ref="O98:O99"/>
    <mergeCell ref="A102:A111"/>
    <mergeCell ref="B102:B111"/>
    <mergeCell ref="I102:I103"/>
    <mergeCell ref="J102:J103"/>
    <mergeCell ref="K102:K111"/>
    <mergeCell ref="L102:L103"/>
    <mergeCell ref="I104:I105"/>
    <mergeCell ref="J104:J105"/>
    <mergeCell ref="L104:L105"/>
    <mergeCell ref="I106:I107"/>
    <mergeCell ref="I110:I111"/>
    <mergeCell ref="J110:J111"/>
    <mergeCell ref="L110:L111"/>
    <mergeCell ref="J106:J107"/>
    <mergeCell ref="L106:L107"/>
    <mergeCell ref="I108:I109"/>
    <mergeCell ref="J108:J109"/>
    <mergeCell ref="L108:L109"/>
    <mergeCell ref="M102:M103"/>
    <mergeCell ref="N102:N111"/>
    <mergeCell ref="O102:O103"/>
    <mergeCell ref="P102:P103"/>
    <mergeCell ref="Q102:Q111"/>
    <mergeCell ref="R102:R111"/>
    <mergeCell ref="M104:M105"/>
    <mergeCell ref="O104:O105"/>
    <mergeCell ref="P104:P105"/>
    <mergeCell ref="P108:P109"/>
    <mergeCell ref="M110:M111"/>
    <mergeCell ref="O110:O111"/>
    <mergeCell ref="P110:P111"/>
    <mergeCell ref="M106:M107"/>
    <mergeCell ref="O106:O107"/>
    <mergeCell ref="P106:P107"/>
    <mergeCell ref="M108:M109"/>
    <mergeCell ref="O108:O109"/>
  </mergeCells>
  <phoneticPr fontId="1"/>
  <dataValidations count="1">
    <dataValidation type="list" allowBlank="1" showInputMessage="1" showErrorMessage="1" sqref="H3 H13 H23 H33 H43 H53 H63 H73 H83 H93 H103">
      <formula1>$AS$2:$AS$3</formula1>
    </dataValidation>
  </dataValidations>
  <printOptions horizontalCentered="1"/>
  <pageMargins left="0.98425196850393704" right="0.39370078740157483" top="0.59055118110236227" bottom="0.39370078740157483" header="0" footer="0"/>
  <pageSetup paperSize="8" scale="79" orientation="landscape" cellComments="asDisplayed" r:id="rId1"/>
  <headerFooter alignWithMargins="0">
    <oddFooter>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"/>
  <sheetViews>
    <sheetView view="pageBreakPreview" zoomScaleNormal="100" zoomScaleSheetLayoutView="100" workbookViewId="0">
      <selection activeCell="P27" sqref="P27"/>
    </sheetView>
  </sheetViews>
  <sheetFormatPr defaultRowHeight="12" x14ac:dyDescent="0.15"/>
  <sheetData/>
  <phoneticPr fontId="1"/>
  <printOptions horizontalCentered="1"/>
  <pageMargins left="0.98425196850393704" right="0.39370078740157483" top="0.59055118110236227" bottom="0.39370078740157483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排水流量計算書</vt:lpstr>
      <vt:lpstr>排水流量計算書（解説）</vt:lpstr>
      <vt:lpstr>参考図</vt:lpstr>
      <vt:lpstr>排水流量計算書!Print_Area</vt:lpstr>
      <vt:lpstr>'排水流量計算書（解説）'!Print_Area</vt:lpstr>
      <vt:lpstr>排水流量計算書!Print_Titles</vt:lpstr>
      <vt:lpstr>'排水流量計算書（解説）'!Print_Titles</vt:lpstr>
    </vt:vector>
  </TitlesOfParts>
  <Company>奥州市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dc:description>H25.06.14 ver.1.1 ピーク流量の伝播速度の補正係数を使用しない計算に変更。</dc:description>
  <cp:lastModifiedBy>ous11534</cp:lastModifiedBy>
  <cp:lastPrinted>2013-06-10T00:36:37Z</cp:lastPrinted>
  <dcterms:created xsi:type="dcterms:W3CDTF">2012-12-25T00:52:41Z</dcterms:created>
  <dcterms:modified xsi:type="dcterms:W3CDTF">2013-06-14T05:47:52Z</dcterms:modified>
</cp:coreProperties>
</file>