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us11241\Desktop\公営企業に係る経営比較分析表（平成29年度決算）の分析等について（照会）_20190118\２　回答\"/>
    </mc:Choice>
  </mc:AlternateContent>
  <workbookProtection workbookAlgorithmName="SHA-512" workbookHashValue="2bzt3L4VJKLMPbU6qZ4awGvfWj9tHKUNmPThkHs6YwjhNw7rxihivX2pcjpxyDQcO1Glv9hp3It1e0zr4A4MIA==" workbookSaltValue="O/yhIwSeElnZNtMm8mQzaw==" workbookSpinCount="100000" lockStructure="1"/>
  <bookViews>
    <workbookView xWindow="0" yWindow="0" windowWidth="15360" windowHeight="7635"/>
  </bookViews>
  <sheets>
    <sheet name="法非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I10" i="4" s="1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J85" i="4"/>
  <c r="I85" i="4"/>
  <c r="E85" i="4"/>
  <c r="BB10" i="4"/>
  <c r="AT10" i="4"/>
  <c r="AL10" i="4"/>
  <c r="W10" i="4"/>
  <c r="P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<sst xmlns="http://schemas.openxmlformats.org/spreadsheetml/2006/main" count="237" uniqueCount="124">
  <si>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</si>
  <si>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</si>
  <si>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</si>
  <si>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</si>
  <si>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</si>
  <si>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</si>
  <si>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</si>
  <si>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</si>
  <si>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</si>
  <si>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</si>
  <si>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</si>
  <si>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</si>
  <si>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</si>
  <si>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</si>
  <si>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</si>
  <si>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</si>
  <si>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</si>
  <si>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</si>
  <si>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</si>
  <si>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</si>
  <si>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</si>
  <si>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</si>
  <si>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</si>
  <si>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</si>
  <si>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</si>
  <si>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</si>
  <si>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</si>
  <si>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</si>
  <si>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</si>
  <si>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</si>
  <si>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</si>
  <si>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</si>
  <si>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</si>
  <si>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</si>
  <si>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</si>
  <si>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</si>
  <si>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</si>
  <si>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</si>
  <si>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</si>
  <si>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</si>
  <si>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平成25年度における各指標の類似団体平均値は、当時の事業数を基に算出していますが、管路更新率については、平成26年度の事業数を基に類似団体平均値を算出しています。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</si>
  <si>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</si>
  <si>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</si>
  <si>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</si>
  <si>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</si>
  <si>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</si>
  <si>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</si>
  <si>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</si>
  <si>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</si>
  <si>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</si>
  <si>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</si>
  <si>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</si>
  <si>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</si>
  <si>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</si>
  <si>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</si>
  <si>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</si>
  <si>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</si>
  <si>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</si>
  <si>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</si>
  <si>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</si>
  <si>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</si>
  <si>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</si>
  <si>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</si>
  <si>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</si>
  <si>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</si>
  <si>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</si>
  <si>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</si>
  <si>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</si>
  <si>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</si>
  <si>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</si>
  <si>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</si>
  <si>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</si>
  <si>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</si>
  <si>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</si>
  <si>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</si>
  <si>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</si>
  <si>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</si>
  <si>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</si>
  <si>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</si>
  <si>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</si>
  <si>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</si>
  <si>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</si>
  <si>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</si>
  <si>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</si>
  <si>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</si>
  <si>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</si>
  <si>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</si>
  <si>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</si>
  <si>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</si>
  <si>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</si>
  <si>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</si>
  <si>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</si>
  <si>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</si>
  <si>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</si>
  <si>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</si>
  <si>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</si>
  <si>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</si>
  <si>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</si>
  <si>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</si>
  <si>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</si>
  <si>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</si>
  <si>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</si>
  <si>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</si>
  <si>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</si>
  <si>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</si>
  <si>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</si>
  <si>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</si>
  <si>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</si>
  <si>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岩手県　奥州市</t>
  </si>
  <si>
    <t>法非適用</t>
  </si>
  <si>
    <t>水道事業</t>
  </si>
  <si>
    <t>簡易水道事業</t>
  </si>
  <si>
    <t>D4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</si>
  <si>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</si>
  <si>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</si>
  <si>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</si>
  <si>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</si>
  <si>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</si>
  <si>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</si>
  <si>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</si>
  <si>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</si>
  <si>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①収益的収支比率は、給水収益や繰入金等の総収益で、総費用に地方債償還金を加えた額をどの程度賄えているか表し、類似団体平均値を上回っていますが、100％未満で単年度収支は赤字となっています。
④企業債残高対給水収益比率は、企業債残高の規模を表し、類似団体平均値より大幅に上回り、繰入金に依存した状況になっています。
⑤料金回収率は、給水に係る費用がどの程度給水収益で賄えているかを表し、類似団体平均値より大幅に下回り、繰入金に依存した状況になっています。
⑥給水原価は、有収水量１㎥あたりについて、どれだけの費用がかかっているかを表し、類似団体平均値より大幅に上回り、経営基盤の安定強化が必要となっています。
⑦施設利用率は、配水能力に対する平均配水量の割合を表し、類似団体平均値より上回り、有効に活用されている状況となっています。
⑧有収率は、施設の稼働が収益につながっているか判断するもので、類似団体平均値より大幅に下回り、漏水対策が必要とされます。</t>
    <phoneticPr fontId="4"/>
  </si>
  <si>
    <t>③管路更新率は当該年度に更新した管路延長の割合を表し、類似団体平均値を約10％上回っております。有収率が低値であることから、引き続き計画的な老朽管更新が求められています。</t>
    <rPh sb="35" eb="36">
      <t>ヤク</t>
    </rPh>
    <rPh sb="39" eb="41">
      <t>ウワマワ</t>
    </rPh>
    <phoneticPr fontId="4"/>
  </si>
  <si>
    <t>平成26年度に水沢地域の簡易水道事業、平成27年度に江刺地域の５簡易水道事業、平成28年度に胆沢地域の６簡易水道事業と衣川地域の２簡易水道事業と、段階的に簡易水道事業を上水道事業へ統合しているため、単純に前年度比較できない経営指標となっています。
そもそも採算性が低い簡易水道事業ながら、安全で安心な水道水を供給し続けるためにも、経営改善に努めながら、上水道へ統合します。</t>
    <rPh sb="9" eb="11">
      <t>チイキ</t>
    </rPh>
    <rPh sb="28" eb="30">
      <t>チイキ</t>
    </rPh>
    <rPh sb="48" eb="50">
      <t>チイキ</t>
    </rPh>
    <rPh sb="61" eb="63">
      <t>チイキ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</si>
</sst>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0.47</c:v>
                </c:pt>
                <c:pt idx="1">
                  <c:v>0.36</c:v>
                </c:pt>
                <c:pt idx="2">
                  <c:v>0.1</c:v>
                </c:pt>
                <c:pt idx="3">
                  <c:v>0.85</c:v>
                </c:pt>
                <c:pt idx="4">
                  <c:v>0.68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7B-467A-806A-FD4436D7E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0.64</c:v>
                </c:pt>
                <c:pt idx="1">
                  <c:v>0.55000000000000004</c:v>
                </c:pt>
                <c:pt idx="2">
                  <c:v>0.54</c:v>
                </c:pt>
                <c:pt idx="3">
                  <c:v>0.78</c:v>
                </c:pt>
                <c:pt idx="4">
                  <c:v>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7B-467A-806A-FD4436D7E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88.16</c:v>
                </c:pt>
                <c:pt idx="1">
                  <c:v>87.59</c:v>
                </c:pt>
                <c:pt idx="2">
                  <c:v>85.99</c:v>
                </c:pt>
                <c:pt idx="3">
                  <c:v>80.95</c:v>
                </c:pt>
                <c:pt idx="4">
                  <c:v>89.96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59-423C-B2F3-B52697CA6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77.19</c:v>
                </c:pt>
                <c:pt idx="1">
                  <c:v>77.48</c:v>
                </c:pt>
                <c:pt idx="2">
                  <c:v>76.02</c:v>
                </c:pt>
                <c:pt idx="3">
                  <c:v>72.11</c:v>
                </c:pt>
                <c:pt idx="4">
                  <c:v>74.05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59-423C-B2F3-B52697CA6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F8-4305-90CD-57FB69344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F8-4305-90CD-57FB69344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B3-41AC-AABB-4C8A1DF36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3-41AC-AABB-4C8A1DF36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5F-4C5B-8F20-F27C2BF3A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5F-4C5B-8F20-F27C2BF3A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A6-4D55-961C-C5628E8FF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A6-4D55-961C-C5628E8FF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1660.11</c:v>
                </c:pt>
                <c:pt idx="1">
                  <c:v>1699.64</c:v>
                </c:pt>
                <c:pt idx="2">
                  <c:v>1557.97</c:v>
                </c:pt>
                <c:pt idx="3">
                  <c:v>1475.33</c:v>
                </c:pt>
                <c:pt idx="4">
                  <c:v>1483.65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3-41AB-A75D-A49A2253A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1326.51</c:v>
                </c:pt>
                <c:pt idx="1">
                  <c:v>1285.3599999999999</c:v>
                </c:pt>
                <c:pt idx="2">
                  <c:v>1246.73</c:v>
                </c:pt>
                <c:pt idx="3">
                  <c:v>1595.62</c:v>
                </c:pt>
                <c:pt idx="4">
                  <c:v>1302.33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A3-41AB-A75D-A49A2253A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48.01</c:v>
                </c:pt>
                <c:pt idx="1">
                  <c:v>40.75</c:v>
                </c:pt>
                <c:pt idx="2">
                  <c:v>40.46</c:v>
                </c:pt>
                <c:pt idx="3">
                  <c:v>26.22</c:v>
                </c:pt>
                <c:pt idx="4">
                  <c:v>24.88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D8-406C-A65B-B5C536C75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54.4</c:v>
                </c:pt>
                <c:pt idx="1">
                  <c:v>54.45</c:v>
                </c:pt>
                <c:pt idx="2">
                  <c:v>54.33</c:v>
                </c:pt>
                <c:pt idx="3">
                  <c:v>37.92</c:v>
                </c:pt>
                <c:pt idx="4">
                  <c:v>40.89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D8-406C-A65B-B5C536C75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428.97</c:v>
                </c:pt>
                <c:pt idx="1">
                  <c:v>517.84</c:v>
                </c:pt>
                <c:pt idx="2">
                  <c:v>543.26</c:v>
                </c:pt>
                <c:pt idx="3">
                  <c:v>820.95</c:v>
                </c:pt>
                <c:pt idx="4">
                  <c:v>857.48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FF-4150-8371-4D3431430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325.14</c:v>
                </c:pt>
                <c:pt idx="1">
                  <c:v>332.75</c:v>
                </c:pt>
                <c:pt idx="2">
                  <c:v>341.05</c:v>
                </c:pt>
                <c:pt idx="3">
                  <c:v>423.18</c:v>
                </c:pt>
                <c:pt idx="4">
                  <c:v>383.2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FF-4150-8371-4D3431430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71.290000000000006</c:v>
                </c:pt>
                <c:pt idx="1">
                  <c:v>72.84</c:v>
                </c:pt>
                <c:pt idx="2">
                  <c:v>89.17</c:v>
                </c:pt>
                <c:pt idx="3">
                  <c:v>68.36</c:v>
                </c:pt>
                <c:pt idx="4">
                  <c:v>63.91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82-4C6C-9D01-7F4348BAB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62.01</c:v>
                </c:pt>
                <c:pt idx="1">
                  <c:v>60.68</c:v>
                </c:pt>
                <c:pt idx="2">
                  <c:v>59.87</c:v>
                </c:pt>
                <c:pt idx="3">
                  <c:v>46.9</c:v>
                </c:pt>
                <c:pt idx="4">
                  <c:v>47.95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82-4C6C-9D01-7F4348BAB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65.17</c:v>
                </c:pt>
                <c:pt idx="1">
                  <c:v>65.650000000000006</c:v>
                </c:pt>
                <c:pt idx="2">
                  <c:v>73.89</c:v>
                </c:pt>
                <c:pt idx="3">
                  <c:v>54.15</c:v>
                </c:pt>
                <c:pt idx="4">
                  <c:v>55.89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9F-4805-B5C9-C0DF3B4B4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75.8</c:v>
                </c:pt>
                <c:pt idx="1">
                  <c:v>75.760000000000005</c:v>
                </c:pt>
                <c:pt idx="2">
                  <c:v>75.48</c:v>
                </c:pt>
                <c:pt idx="3">
                  <c:v>74.63</c:v>
                </c:pt>
                <c:pt idx="4">
                  <c:v>74.900000000000006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9F-4805-B5C9-C0DF3B4B4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【1,141.75】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【292.18】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T1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岩手県　奥州市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2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8" t="str">
        <f>データ!$I$6</f>
        <v>法非適用</v>
      </c>
      <c r="C8" s="48"/>
      <c r="D8" s="48"/>
      <c r="E8" s="48"/>
      <c r="F8" s="48"/>
      <c r="G8" s="48"/>
      <c r="H8" s="48"/>
      <c r="I8" s="48" t="str">
        <f>データ!$J$6</f>
        <v>水道事業</v>
      </c>
      <c r="J8" s="48"/>
      <c r="K8" s="48"/>
      <c r="L8" s="48"/>
      <c r="M8" s="48"/>
      <c r="N8" s="48"/>
      <c r="O8" s="48"/>
      <c r="P8" s="48" t="str">
        <f>データ!$K$6</f>
        <v>簡易水道事業</v>
      </c>
      <c r="Q8" s="48"/>
      <c r="R8" s="48"/>
      <c r="S8" s="48"/>
      <c r="T8" s="48"/>
      <c r="U8" s="48"/>
      <c r="V8" s="48"/>
      <c r="W8" s="48" t="str">
        <f>データ!$L$6</f>
        <v>D4</v>
      </c>
      <c r="X8" s="48"/>
      <c r="Y8" s="48"/>
      <c r="Z8" s="48"/>
      <c r="AA8" s="48"/>
      <c r="AB8" s="48"/>
      <c r="AC8" s="48"/>
      <c r="AD8" s="48" t="str">
        <f>データ!$M$6</f>
        <v>非設置</v>
      </c>
      <c r="AE8" s="48"/>
      <c r="AF8" s="48"/>
      <c r="AG8" s="48"/>
      <c r="AH8" s="48"/>
      <c r="AI8" s="48"/>
      <c r="AJ8" s="48"/>
      <c r="AK8" s="2"/>
      <c r="AL8" s="49">
        <f>データ!$R$6</f>
        <v>118852</v>
      </c>
      <c r="AM8" s="49"/>
      <c r="AN8" s="49"/>
      <c r="AO8" s="49"/>
      <c r="AP8" s="49"/>
      <c r="AQ8" s="49"/>
      <c r="AR8" s="49"/>
      <c r="AS8" s="49"/>
      <c r="AT8" s="45">
        <f>データ!$S$6</f>
        <v>993.3</v>
      </c>
      <c r="AU8" s="45"/>
      <c r="AV8" s="45"/>
      <c r="AW8" s="45"/>
      <c r="AX8" s="45"/>
      <c r="AY8" s="45"/>
      <c r="AZ8" s="45"/>
      <c r="BA8" s="45"/>
      <c r="BB8" s="45">
        <f>データ!$T$6</f>
        <v>119.65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2"/>
      <c r="AE9" s="2"/>
      <c r="AF9" s="2"/>
      <c r="AG9" s="2"/>
      <c r="AH9" s="3"/>
      <c r="AI9" s="2"/>
      <c r="AJ9" s="2"/>
      <c r="AK9" s="2"/>
      <c r="AL9" s="44" t="s">
        <v>16</v>
      </c>
      <c r="AM9" s="44"/>
      <c r="AN9" s="44"/>
      <c r="AO9" s="44"/>
      <c r="AP9" s="44"/>
      <c r="AQ9" s="44"/>
      <c r="AR9" s="44"/>
      <c r="AS9" s="44"/>
      <c r="AT9" s="44" t="s">
        <v>17</v>
      </c>
      <c r="AU9" s="44"/>
      <c r="AV9" s="44"/>
      <c r="AW9" s="44"/>
      <c r="AX9" s="44"/>
      <c r="AY9" s="44"/>
      <c r="AZ9" s="44"/>
      <c r="BA9" s="44"/>
      <c r="BB9" s="44" t="s">
        <v>18</v>
      </c>
      <c r="BC9" s="44"/>
      <c r="BD9" s="44"/>
      <c r="BE9" s="44"/>
      <c r="BF9" s="44"/>
      <c r="BG9" s="44"/>
      <c r="BH9" s="44"/>
      <c r="BI9" s="44"/>
      <c r="BJ9" s="3"/>
      <c r="BK9" s="3"/>
      <c r="BL9" s="50" t="s">
        <v>19</v>
      </c>
      <c r="BM9" s="51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5" t="str">
        <f>データ!$N$6</f>
        <v>-</v>
      </c>
      <c r="C10" s="45"/>
      <c r="D10" s="45"/>
      <c r="E10" s="45"/>
      <c r="F10" s="45"/>
      <c r="G10" s="45"/>
      <c r="H10" s="45"/>
      <c r="I10" s="45" t="str">
        <f>データ!$O$6</f>
        <v>該当数値なし</v>
      </c>
      <c r="J10" s="45"/>
      <c r="K10" s="45"/>
      <c r="L10" s="45"/>
      <c r="M10" s="45"/>
      <c r="N10" s="45"/>
      <c r="O10" s="45"/>
      <c r="P10" s="45">
        <f>データ!$P$6</f>
        <v>1.45</v>
      </c>
      <c r="Q10" s="45"/>
      <c r="R10" s="45"/>
      <c r="S10" s="45"/>
      <c r="T10" s="45"/>
      <c r="U10" s="45"/>
      <c r="V10" s="45"/>
      <c r="W10" s="49">
        <f>データ!$Q$6</f>
        <v>3888</v>
      </c>
      <c r="X10" s="49"/>
      <c r="Y10" s="49"/>
      <c r="Z10" s="49"/>
      <c r="AA10" s="49"/>
      <c r="AB10" s="49"/>
      <c r="AC10" s="49"/>
      <c r="AD10" s="2"/>
      <c r="AE10" s="2"/>
      <c r="AF10" s="2"/>
      <c r="AG10" s="2"/>
      <c r="AH10" s="2"/>
      <c r="AI10" s="2"/>
      <c r="AJ10" s="2"/>
      <c r="AK10" s="2"/>
      <c r="AL10" s="49">
        <f>データ!$U$6</f>
        <v>1711</v>
      </c>
      <c r="AM10" s="49"/>
      <c r="AN10" s="49"/>
      <c r="AO10" s="49"/>
      <c r="AP10" s="49"/>
      <c r="AQ10" s="49"/>
      <c r="AR10" s="49"/>
      <c r="AS10" s="49"/>
      <c r="AT10" s="45">
        <f>データ!$V$6</f>
        <v>12</v>
      </c>
      <c r="AU10" s="45"/>
      <c r="AV10" s="45"/>
      <c r="AW10" s="45"/>
      <c r="AX10" s="45"/>
      <c r="AY10" s="45"/>
      <c r="AZ10" s="45"/>
      <c r="BA10" s="45"/>
      <c r="BB10" s="45">
        <f>データ!$W$6</f>
        <v>142.58000000000001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21</v>
      </c>
      <c r="BM10" s="53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23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24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25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121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 x14ac:dyDescent="0.15">
      <c r="A34" s="2"/>
      <c r="B34" s="16"/>
      <c r="C34" s="74" t="s">
        <v>26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19"/>
      <c r="R34" s="74" t="s">
        <v>27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9"/>
      <c r="AG34" s="74" t="s">
        <v>28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9"/>
      <c r="AV34" s="74" t="s">
        <v>29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 x14ac:dyDescent="0.15">
      <c r="A35" s="2"/>
      <c r="B35" s="1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19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19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19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30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8" t="s">
        <v>122</v>
      </c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7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8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7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8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7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8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7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8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7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8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7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8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7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8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7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8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70"/>
    </row>
    <row r="56" spans="1:78" ht="13.5" customHeight="1" x14ac:dyDescent="0.15">
      <c r="A56" s="2"/>
      <c r="B56" s="16"/>
      <c r="C56" s="74" t="s">
        <v>31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9"/>
      <c r="R56" s="74" t="s">
        <v>32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9"/>
      <c r="AG56" s="74" t="s">
        <v>33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9"/>
      <c r="AV56" s="74" t="s">
        <v>34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8"/>
      <c r="BK56" s="2"/>
      <c r="BL56" s="68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70"/>
    </row>
    <row r="57" spans="1:78" ht="13.5" customHeight="1" x14ac:dyDescent="0.15">
      <c r="A57" s="2"/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9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9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9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8"/>
      <c r="BK57" s="2"/>
      <c r="BL57" s="68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7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8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7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8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70"/>
    </row>
    <row r="60" spans="1:78" ht="13.5" customHeight="1" x14ac:dyDescent="0.15">
      <c r="A60" s="2"/>
      <c r="B60" s="59" t="s">
        <v>35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8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70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8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7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8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7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1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36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8" t="s">
        <v>123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 x14ac:dyDescent="0.15">
      <c r="A79" s="2"/>
      <c r="B79" s="16"/>
      <c r="C79" s="74" t="s">
        <v>37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9"/>
      <c r="V79" s="19"/>
      <c r="W79" s="74" t="s">
        <v>38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19"/>
      <c r="AP79" s="19"/>
      <c r="AQ79" s="74" t="s">
        <v>39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7"/>
      <c r="BJ79" s="18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 x14ac:dyDescent="0.15">
      <c r="A80" s="2"/>
      <c r="B80" s="16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19"/>
      <c r="V80" s="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19"/>
      <c r="AP80" s="19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7"/>
      <c r="BJ80" s="18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 x14ac:dyDescent="0.15">
      <c r="C83" s="25" t="s">
        <v>40</v>
      </c>
    </row>
    <row r="84" spans="1:78" hidden="1" x14ac:dyDescent="0.15">
      <c r="B84" s="26" t="s">
        <v>41</v>
      </c>
      <c r="C84" s="26"/>
      <c r="D84" s="26"/>
      <c r="E84" s="26" t="s">
        <v>42</v>
      </c>
      <c r="F84" s="26" t="s">
        <v>43</v>
      </c>
      <c r="G84" s="26" t="s">
        <v>44</v>
      </c>
      <c r="H84" s="26" t="s">
        <v>45</v>
      </c>
      <c r="I84" s="26" t="s">
        <v>46</v>
      </c>
      <c r="J84" s="26" t="s">
        <v>47</v>
      </c>
      <c r="K84" s="26" t="s">
        <v>48</v>
      </c>
      <c r="L84" s="26" t="s">
        <v>49</v>
      </c>
      <c r="M84" s="26" t="s">
        <v>50</v>
      </c>
      <c r="N84" s="26" t="s">
        <v>51</v>
      </c>
      <c r="O84" s="26" t="s">
        <v>52</v>
      </c>
    </row>
    <row r="85" spans="1:78" hidden="1" x14ac:dyDescent="0.15">
      <c r="B85" s="26"/>
      <c r="C85" s="26"/>
      <c r="D85" s="26"/>
      <c r="E85" s="26" t="str">
        <f>データ!AH6</f>
        <v>【75.76】</v>
      </c>
      <c r="F85" s="26" t="s">
        <v>53</v>
      </c>
      <c r="G85" s="26" t="s">
        <v>53</v>
      </c>
      <c r="H85" s="26" t="str">
        <f>データ!BO6</f>
        <v>【1,141.75】</v>
      </c>
      <c r="I85" s="26" t="str">
        <f>データ!BZ6</f>
        <v>【54.93】</v>
      </c>
      <c r="J85" s="26" t="str">
        <f>データ!CK6</f>
        <v>【292.18】</v>
      </c>
      <c r="K85" s="26" t="str">
        <f>データ!CV6</f>
        <v>【56.91】</v>
      </c>
      <c r="L85" s="26" t="str">
        <f>データ!DG6</f>
        <v>【74.25】</v>
      </c>
      <c r="M85" s="26" t="s">
        <v>54</v>
      </c>
      <c r="N85" s="26" t="s">
        <v>54</v>
      </c>
      <c r="O85" s="26" t="str">
        <f>データ!EN6</f>
        <v>【0.72】</v>
      </c>
    </row>
  </sheetData>
  <sheetProtection algorithmName="SHA-512" hashValue="hh5+/G4wZqX0Xp4S80Uwbex3wHUlF4O7Mx/shXVSmpCDhGAuLnPdbH70yDMpfNFtHNxnAFoJyDNgp5nhw4CYrA==" saltValue="0/0X9R+OwN7UtazV4jnp5g==" spinCount="100000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55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>
        <v>1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/>
      <c r="AI1" s="27">
        <v>1</v>
      </c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/>
      <c r="AT1" s="27">
        <v>1</v>
      </c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/>
      <c r="BE1" s="27">
        <v>1</v>
      </c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/>
      <c r="BP1" s="27">
        <v>1</v>
      </c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/>
      <c r="CA1" s="27">
        <v>1</v>
      </c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/>
      <c r="CL1" s="27">
        <v>1</v>
      </c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/>
      <c r="CW1" s="27">
        <v>1</v>
      </c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/>
      <c r="DH1" s="27">
        <v>1</v>
      </c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/>
      <c r="DS1" s="27">
        <v>1</v>
      </c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/>
      <c r="ED1" s="27">
        <v>1</v>
      </c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/>
    </row>
    <row r="2" spans="1:144" x14ac:dyDescent="0.15">
      <c r="A2" s="28" t="s">
        <v>56</v>
      </c>
      <c r="B2" s="28">
        <f>COLUMN()-1</f>
        <v>1</v>
      </c>
      <c r="C2" s="28">
        <f t="shared" ref="C2:BR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ref="BS2:ED2" si="1">COLUMN()-1</f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ref="EE2:EN2" si="2">COLUMN()-1</f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</row>
    <row r="3" spans="1:144" x14ac:dyDescent="0.15">
      <c r="A3" s="28" t="s">
        <v>57</v>
      </c>
      <c r="B3" s="29" t="s">
        <v>58</v>
      </c>
      <c r="C3" s="29" t="s">
        <v>59</v>
      </c>
      <c r="D3" s="29" t="s">
        <v>60</v>
      </c>
      <c r="E3" s="29" t="s">
        <v>61</v>
      </c>
      <c r="F3" s="29" t="s">
        <v>62</v>
      </c>
      <c r="G3" s="29" t="s">
        <v>63</v>
      </c>
      <c r="H3" s="76" t="s">
        <v>64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82" t="s">
        <v>65</v>
      </c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 t="s">
        <v>66</v>
      </c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</row>
    <row r="4" spans="1:144" x14ac:dyDescent="0.15">
      <c r="A4" s="28" t="s">
        <v>67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1"/>
      <c r="X4" s="75" t="s">
        <v>68</v>
      </c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 t="s">
        <v>69</v>
      </c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 t="s">
        <v>70</v>
      </c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 t="s">
        <v>71</v>
      </c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 t="s">
        <v>72</v>
      </c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 t="s">
        <v>73</v>
      </c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 t="s">
        <v>74</v>
      </c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 t="s">
        <v>75</v>
      </c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 t="s">
        <v>76</v>
      </c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 t="s">
        <v>77</v>
      </c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 t="s">
        <v>78</v>
      </c>
      <c r="EE4" s="75"/>
      <c r="EF4" s="75"/>
      <c r="EG4" s="75"/>
      <c r="EH4" s="75"/>
      <c r="EI4" s="75"/>
      <c r="EJ4" s="75"/>
      <c r="EK4" s="75"/>
      <c r="EL4" s="75"/>
      <c r="EM4" s="75"/>
      <c r="EN4" s="75"/>
    </row>
    <row r="5" spans="1:144" x14ac:dyDescent="0.15">
      <c r="A5" s="28" t="s">
        <v>79</v>
      </c>
      <c r="B5" s="31"/>
      <c r="C5" s="31"/>
      <c r="D5" s="31"/>
      <c r="E5" s="31"/>
      <c r="F5" s="31"/>
      <c r="G5" s="31"/>
      <c r="H5" s="32" t="s">
        <v>80</v>
      </c>
      <c r="I5" s="32" t="s">
        <v>81</v>
      </c>
      <c r="J5" s="32" t="s">
        <v>82</v>
      </c>
      <c r="K5" s="32" t="s">
        <v>83</v>
      </c>
      <c r="L5" s="32" t="s">
        <v>84</v>
      </c>
      <c r="M5" s="32" t="s">
        <v>85</v>
      </c>
      <c r="N5" s="32" t="s">
        <v>86</v>
      </c>
      <c r="O5" s="32" t="s">
        <v>87</v>
      </c>
      <c r="P5" s="32" t="s">
        <v>88</v>
      </c>
      <c r="Q5" s="32" t="s">
        <v>89</v>
      </c>
      <c r="R5" s="32" t="s">
        <v>90</v>
      </c>
      <c r="S5" s="32" t="s">
        <v>91</v>
      </c>
      <c r="T5" s="32" t="s">
        <v>92</v>
      </c>
      <c r="U5" s="32" t="s">
        <v>93</v>
      </c>
      <c r="V5" s="32" t="s">
        <v>94</v>
      </c>
      <c r="W5" s="32" t="s">
        <v>95</v>
      </c>
      <c r="X5" s="32" t="s">
        <v>96</v>
      </c>
      <c r="Y5" s="32" t="s">
        <v>97</v>
      </c>
      <c r="Z5" s="32" t="s">
        <v>98</v>
      </c>
      <c r="AA5" s="32" t="s">
        <v>99</v>
      </c>
      <c r="AB5" s="32" t="s">
        <v>100</v>
      </c>
      <c r="AC5" s="32" t="s">
        <v>101</v>
      </c>
      <c r="AD5" s="32" t="s">
        <v>102</v>
      </c>
      <c r="AE5" s="32" t="s">
        <v>103</v>
      </c>
      <c r="AF5" s="32" t="s">
        <v>104</v>
      </c>
      <c r="AG5" s="32" t="s">
        <v>105</v>
      </c>
      <c r="AH5" s="32" t="s">
        <v>41</v>
      </c>
      <c r="AI5" s="32" t="s">
        <v>96</v>
      </c>
      <c r="AJ5" s="32" t="s">
        <v>97</v>
      </c>
      <c r="AK5" s="32" t="s">
        <v>98</v>
      </c>
      <c r="AL5" s="32" t="s">
        <v>99</v>
      </c>
      <c r="AM5" s="32" t="s">
        <v>100</v>
      </c>
      <c r="AN5" s="32" t="s">
        <v>101</v>
      </c>
      <c r="AO5" s="32" t="s">
        <v>102</v>
      </c>
      <c r="AP5" s="32" t="s">
        <v>103</v>
      </c>
      <c r="AQ5" s="32" t="s">
        <v>104</v>
      </c>
      <c r="AR5" s="32" t="s">
        <v>105</v>
      </c>
      <c r="AS5" s="32" t="s">
        <v>106</v>
      </c>
      <c r="AT5" s="32" t="s">
        <v>96</v>
      </c>
      <c r="AU5" s="32" t="s">
        <v>97</v>
      </c>
      <c r="AV5" s="32" t="s">
        <v>98</v>
      </c>
      <c r="AW5" s="32" t="s">
        <v>99</v>
      </c>
      <c r="AX5" s="32" t="s">
        <v>100</v>
      </c>
      <c r="AY5" s="32" t="s">
        <v>101</v>
      </c>
      <c r="AZ5" s="32" t="s">
        <v>102</v>
      </c>
      <c r="BA5" s="32" t="s">
        <v>103</v>
      </c>
      <c r="BB5" s="32" t="s">
        <v>104</v>
      </c>
      <c r="BC5" s="32" t="s">
        <v>105</v>
      </c>
      <c r="BD5" s="32" t="s">
        <v>106</v>
      </c>
      <c r="BE5" s="32" t="s">
        <v>96</v>
      </c>
      <c r="BF5" s="32" t="s">
        <v>97</v>
      </c>
      <c r="BG5" s="32" t="s">
        <v>98</v>
      </c>
      <c r="BH5" s="32" t="s">
        <v>99</v>
      </c>
      <c r="BI5" s="32" t="s">
        <v>100</v>
      </c>
      <c r="BJ5" s="32" t="s">
        <v>101</v>
      </c>
      <c r="BK5" s="32" t="s">
        <v>102</v>
      </c>
      <c r="BL5" s="32" t="s">
        <v>103</v>
      </c>
      <c r="BM5" s="32" t="s">
        <v>104</v>
      </c>
      <c r="BN5" s="32" t="s">
        <v>105</v>
      </c>
      <c r="BO5" s="32" t="s">
        <v>106</v>
      </c>
      <c r="BP5" s="32" t="s">
        <v>96</v>
      </c>
      <c r="BQ5" s="32" t="s">
        <v>97</v>
      </c>
      <c r="BR5" s="32" t="s">
        <v>98</v>
      </c>
      <c r="BS5" s="32" t="s">
        <v>99</v>
      </c>
      <c r="BT5" s="32" t="s">
        <v>100</v>
      </c>
      <c r="BU5" s="32" t="s">
        <v>101</v>
      </c>
      <c r="BV5" s="32" t="s">
        <v>102</v>
      </c>
      <c r="BW5" s="32" t="s">
        <v>103</v>
      </c>
      <c r="BX5" s="32" t="s">
        <v>104</v>
      </c>
      <c r="BY5" s="32" t="s">
        <v>105</v>
      </c>
      <c r="BZ5" s="32" t="s">
        <v>106</v>
      </c>
      <c r="CA5" s="32" t="s">
        <v>96</v>
      </c>
      <c r="CB5" s="32" t="s">
        <v>97</v>
      </c>
      <c r="CC5" s="32" t="s">
        <v>98</v>
      </c>
      <c r="CD5" s="32" t="s">
        <v>99</v>
      </c>
      <c r="CE5" s="32" t="s">
        <v>100</v>
      </c>
      <c r="CF5" s="32" t="s">
        <v>101</v>
      </c>
      <c r="CG5" s="32" t="s">
        <v>102</v>
      </c>
      <c r="CH5" s="32" t="s">
        <v>103</v>
      </c>
      <c r="CI5" s="32" t="s">
        <v>104</v>
      </c>
      <c r="CJ5" s="32" t="s">
        <v>105</v>
      </c>
      <c r="CK5" s="32" t="s">
        <v>106</v>
      </c>
      <c r="CL5" s="32" t="s">
        <v>96</v>
      </c>
      <c r="CM5" s="32" t="s">
        <v>97</v>
      </c>
      <c r="CN5" s="32" t="s">
        <v>98</v>
      </c>
      <c r="CO5" s="32" t="s">
        <v>99</v>
      </c>
      <c r="CP5" s="32" t="s">
        <v>100</v>
      </c>
      <c r="CQ5" s="32" t="s">
        <v>101</v>
      </c>
      <c r="CR5" s="32" t="s">
        <v>102</v>
      </c>
      <c r="CS5" s="32" t="s">
        <v>103</v>
      </c>
      <c r="CT5" s="32" t="s">
        <v>104</v>
      </c>
      <c r="CU5" s="32" t="s">
        <v>105</v>
      </c>
      <c r="CV5" s="32" t="s">
        <v>106</v>
      </c>
      <c r="CW5" s="32" t="s">
        <v>96</v>
      </c>
      <c r="CX5" s="32" t="s">
        <v>97</v>
      </c>
      <c r="CY5" s="32" t="s">
        <v>98</v>
      </c>
      <c r="CZ5" s="32" t="s">
        <v>99</v>
      </c>
      <c r="DA5" s="32" t="s">
        <v>100</v>
      </c>
      <c r="DB5" s="32" t="s">
        <v>101</v>
      </c>
      <c r="DC5" s="32" t="s">
        <v>102</v>
      </c>
      <c r="DD5" s="32" t="s">
        <v>103</v>
      </c>
      <c r="DE5" s="32" t="s">
        <v>104</v>
      </c>
      <c r="DF5" s="32" t="s">
        <v>105</v>
      </c>
      <c r="DG5" s="32" t="s">
        <v>106</v>
      </c>
      <c r="DH5" s="32" t="s">
        <v>96</v>
      </c>
      <c r="DI5" s="32" t="s">
        <v>97</v>
      </c>
      <c r="DJ5" s="32" t="s">
        <v>98</v>
      </c>
      <c r="DK5" s="32" t="s">
        <v>99</v>
      </c>
      <c r="DL5" s="32" t="s">
        <v>100</v>
      </c>
      <c r="DM5" s="32" t="s">
        <v>101</v>
      </c>
      <c r="DN5" s="32" t="s">
        <v>102</v>
      </c>
      <c r="DO5" s="32" t="s">
        <v>103</v>
      </c>
      <c r="DP5" s="32" t="s">
        <v>104</v>
      </c>
      <c r="DQ5" s="32" t="s">
        <v>105</v>
      </c>
      <c r="DR5" s="32" t="s">
        <v>106</v>
      </c>
      <c r="DS5" s="32" t="s">
        <v>96</v>
      </c>
      <c r="DT5" s="32" t="s">
        <v>97</v>
      </c>
      <c r="DU5" s="32" t="s">
        <v>98</v>
      </c>
      <c r="DV5" s="32" t="s">
        <v>99</v>
      </c>
      <c r="DW5" s="32" t="s">
        <v>100</v>
      </c>
      <c r="DX5" s="32" t="s">
        <v>101</v>
      </c>
      <c r="DY5" s="32" t="s">
        <v>102</v>
      </c>
      <c r="DZ5" s="32" t="s">
        <v>103</v>
      </c>
      <c r="EA5" s="32" t="s">
        <v>104</v>
      </c>
      <c r="EB5" s="32" t="s">
        <v>105</v>
      </c>
      <c r="EC5" s="32" t="s">
        <v>106</v>
      </c>
      <c r="ED5" s="32" t="s">
        <v>96</v>
      </c>
      <c r="EE5" s="32" t="s">
        <v>97</v>
      </c>
      <c r="EF5" s="32" t="s">
        <v>98</v>
      </c>
      <c r="EG5" s="32" t="s">
        <v>99</v>
      </c>
      <c r="EH5" s="32" t="s">
        <v>100</v>
      </c>
      <c r="EI5" s="32" t="s">
        <v>101</v>
      </c>
      <c r="EJ5" s="32" t="s">
        <v>102</v>
      </c>
      <c r="EK5" s="32" t="s">
        <v>103</v>
      </c>
      <c r="EL5" s="32" t="s">
        <v>104</v>
      </c>
      <c r="EM5" s="32" t="s">
        <v>105</v>
      </c>
      <c r="EN5" s="32" t="s">
        <v>106</v>
      </c>
    </row>
    <row r="6" spans="1:144" s="36" customFormat="1" x14ac:dyDescent="0.15">
      <c r="A6" s="28" t="s">
        <v>107</v>
      </c>
      <c r="B6" s="33">
        <f>B7</f>
        <v>2017</v>
      </c>
      <c r="C6" s="33">
        <f t="shared" ref="C6:W6" si="3">C7</f>
        <v>32158</v>
      </c>
      <c r="D6" s="33">
        <f t="shared" si="3"/>
        <v>47</v>
      </c>
      <c r="E6" s="33">
        <f t="shared" si="3"/>
        <v>1</v>
      </c>
      <c r="F6" s="33">
        <f t="shared" si="3"/>
        <v>0</v>
      </c>
      <c r="G6" s="33">
        <f t="shared" si="3"/>
        <v>0</v>
      </c>
      <c r="H6" s="33" t="str">
        <f t="shared" si="3"/>
        <v>岩手県　奥州市</v>
      </c>
      <c r="I6" s="33" t="str">
        <f t="shared" si="3"/>
        <v>法非適用</v>
      </c>
      <c r="J6" s="33" t="str">
        <f t="shared" si="3"/>
        <v>水道事業</v>
      </c>
      <c r="K6" s="33" t="str">
        <f t="shared" si="3"/>
        <v>簡易水道事業</v>
      </c>
      <c r="L6" s="33" t="str">
        <f t="shared" si="3"/>
        <v>D4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1.45</v>
      </c>
      <c r="Q6" s="34">
        <f t="shared" si="3"/>
        <v>3888</v>
      </c>
      <c r="R6" s="34">
        <f t="shared" si="3"/>
        <v>118852</v>
      </c>
      <c r="S6" s="34">
        <f t="shared" si="3"/>
        <v>993.3</v>
      </c>
      <c r="T6" s="34">
        <f t="shared" si="3"/>
        <v>119.65</v>
      </c>
      <c r="U6" s="34">
        <f t="shared" si="3"/>
        <v>1711</v>
      </c>
      <c r="V6" s="34">
        <f t="shared" si="3"/>
        <v>12</v>
      </c>
      <c r="W6" s="34">
        <f t="shared" si="3"/>
        <v>142.58000000000001</v>
      </c>
      <c r="X6" s="35">
        <f>IF(X7="",NA(),X7)</f>
        <v>88.16</v>
      </c>
      <c r="Y6" s="35">
        <f t="shared" ref="Y6:AG6" si="4">IF(Y7="",NA(),Y7)</f>
        <v>87.59</v>
      </c>
      <c r="Z6" s="35">
        <f t="shared" si="4"/>
        <v>85.99</v>
      </c>
      <c r="AA6" s="35">
        <f t="shared" si="4"/>
        <v>80.95</v>
      </c>
      <c r="AB6" s="35">
        <f t="shared" si="4"/>
        <v>89.96</v>
      </c>
      <c r="AC6" s="35">
        <f t="shared" si="4"/>
        <v>77.19</v>
      </c>
      <c r="AD6" s="35">
        <f t="shared" si="4"/>
        <v>77.48</v>
      </c>
      <c r="AE6" s="35">
        <f t="shared" si="4"/>
        <v>76.02</v>
      </c>
      <c r="AF6" s="35">
        <f t="shared" si="4"/>
        <v>72.11</v>
      </c>
      <c r="AG6" s="35">
        <f t="shared" si="4"/>
        <v>74.05</v>
      </c>
      <c r="AH6" s="34" t="str">
        <f>IF(AH7="","",IF(AH7="-","【-】","【"&amp;SUBSTITUTE(TEXT(AH7,"#,##0.00"),"-","△")&amp;"】"))</f>
        <v>【75.76】</v>
      </c>
      <c r="AI6" s="34" t="e">
        <f>IF(AI7="",NA(),AI7)</f>
        <v>#N/A</v>
      </c>
      <c r="AJ6" s="34" t="e">
        <f t="shared" ref="AJ6:AR6" si="5">IF(AJ7="",NA(),AJ7)</f>
        <v>#N/A</v>
      </c>
      <c r="AK6" s="34" t="e">
        <f t="shared" si="5"/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str">
        <f>IF(AS7="","",IF(AS7="-","【-】","【"&amp;SUBSTITUTE(TEXT(AS7,"#,##0.00"),"-","△")&amp;"】"))</f>
        <v/>
      </c>
      <c r="AT6" s="34" t="e">
        <f>IF(AT7="",NA(),AT7)</f>
        <v>#N/A</v>
      </c>
      <c r="AU6" s="34" t="e">
        <f t="shared" ref="AU6:BC6" si="6">IF(AU7="",NA(),AU7)</f>
        <v>#N/A</v>
      </c>
      <c r="AV6" s="34" t="e">
        <f t="shared" si="6"/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str">
        <f>IF(BD7="","",IF(BD7="-","【-】","【"&amp;SUBSTITUTE(TEXT(BD7,"#,##0.00"),"-","△")&amp;"】"))</f>
        <v/>
      </c>
      <c r="BE6" s="35">
        <f>IF(BE7="",NA(),BE7)</f>
        <v>1660.11</v>
      </c>
      <c r="BF6" s="35">
        <f t="shared" ref="BF6:BN6" si="7">IF(BF7="",NA(),BF7)</f>
        <v>1699.64</v>
      </c>
      <c r="BG6" s="35">
        <f t="shared" si="7"/>
        <v>1557.97</v>
      </c>
      <c r="BH6" s="35">
        <f t="shared" si="7"/>
        <v>1475.33</v>
      </c>
      <c r="BI6" s="35">
        <f t="shared" si="7"/>
        <v>1483.65</v>
      </c>
      <c r="BJ6" s="35">
        <f t="shared" si="7"/>
        <v>1326.51</v>
      </c>
      <c r="BK6" s="35">
        <f t="shared" si="7"/>
        <v>1285.3599999999999</v>
      </c>
      <c r="BL6" s="35">
        <f t="shared" si="7"/>
        <v>1246.73</v>
      </c>
      <c r="BM6" s="35">
        <f t="shared" si="7"/>
        <v>1595.62</v>
      </c>
      <c r="BN6" s="35">
        <f t="shared" si="7"/>
        <v>1302.33</v>
      </c>
      <c r="BO6" s="34" t="str">
        <f>IF(BO7="","",IF(BO7="-","【-】","【"&amp;SUBSTITUTE(TEXT(BO7,"#,##0.00"),"-","△")&amp;"】"))</f>
        <v>【1,141.75】</v>
      </c>
      <c r="BP6" s="35">
        <f>IF(BP7="",NA(),BP7)</f>
        <v>48.01</v>
      </c>
      <c r="BQ6" s="35">
        <f t="shared" ref="BQ6:BY6" si="8">IF(BQ7="",NA(),BQ7)</f>
        <v>40.75</v>
      </c>
      <c r="BR6" s="35">
        <f t="shared" si="8"/>
        <v>40.46</v>
      </c>
      <c r="BS6" s="35">
        <f t="shared" si="8"/>
        <v>26.22</v>
      </c>
      <c r="BT6" s="35">
        <f t="shared" si="8"/>
        <v>24.88</v>
      </c>
      <c r="BU6" s="35">
        <f t="shared" si="8"/>
        <v>54.4</v>
      </c>
      <c r="BV6" s="35">
        <f t="shared" si="8"/>
        <v>54.45</v>
      </c>
      <c r="BW6" s="35">
        <f t="shared" si="8"/>
        <v>54.33</v>
      </c>
      <c r="BX6" s="35">
        <f t="shared" si="8"/>
        <v>37.92</v>
      </c>
      <c r="BY6" s="35">
        <f t="shared" si="8"/>
        <v>40.89</v>
      </c>
      <c r="BZ6" s="34" t="str">
        <f>IF(BZ7="","",IF(BZ7="-","【-】","【"&amp;SUBSTITUTE(TEXT(BZ7,"#,##0.00"),"-","△")&amp;"】"))</f>
        <v>【54.93】</v>
      </c>
      <c r="CA6" s="35">
        <f>IF(CA7="",NA(),CA7)</f>
        <v>428.97</v>
      </c>
      <c r="CB6" s="35">
        <f t="shared" ref="CB6:CJ6" si="9">IF(CB7="",NA(),CB7)</f>
        <v>517.84</v>
      </c>
      <c r="CC6" s="35">
        <f t="shared" si="9"/>
        <v>543.26</v>
      </c>
      <c r="CD6" s="35">
        <f t="shared" si="9"/>
        <v>820.95</v>
      </c>
      <c r="CE6" s="35">
        <f t="shared" si="9"/>
        <v>857.48</v>
      </c>
      <c r="CF6" s="35">
        <f t="shared" si="9"/>
        <v>325.14</v>
      </c>
      <c r="CG6" s="35">
        <f t="shared" si="9"/>
        <v>332.75</v>
      </c>
      <c r="CH6" s="35">
        <f t="shared" si="9"/>
        <v>341.05</v>
      </c>
      <c r="CI6" s="35">
        <f t="shared" si="9"/>
        <v>423.18</v>
      </c>
      <c r="CJ6" s="35">
        <f t="shared" si="9"/>
        <v>383.2</v>
      </c>
      <c r="CK6" s="34" t="str">
        <f>IF(CK7="","",IF(CK7="-","【-】","【"&amp;SUBSTITUTE(TEXT(CK7,"#,##0.00"),"-","△")&amp;"】"))</f>
        <v>【292.18】</v>
      </c>
      <c r="CL6" s="35">
        <f>IF(CL7="",NA(),CL7)</f>
        <v>71.290000000000006</v>
      </c>
      <c r="CM6" s="35">
        <f t="shared" ref="CM6:CU6" si="10">IF(CM7="",NA(),CM7)</f>
        <v>72.84</v>
      </c>
      <c r="CN6" s="35">
        <f t="shared" si="10"/>
        <v>89.17</v>
      </c>
      <c r="CO6" s="35">
        <f t="shared" si="10"/>
        <v>68.36</v>
      </c>
      <c r="CP6" s="35">
        <f t="shared" si="10"/>
        <v>63.91</v>
      </c>
      <c r="CQ6" s="35">
        <f t="shared" si="10"/>
        <v>62.01</v>
      </c>
      <c r="CR6" s="35">
        <f t="shared" si="10"/>
        <v>60.68</v>
      </c>
      <c r="CS6" s="35">
        <f t="shared" si="10"/>
        <v>59.87</v>
      </c>
      <c r="CT6" s="35">
        <f t="shared" si="10"/>
        <v>46.9</v>
      </c>
      <c r="CU6" s="35">
        <f t="shared" si="10"/>
        <v>47.95</v>
      </c>
      <c r="CV6" s="34" t="str">
        <f>IF(CV7="","",IF(CV7="-","【-】","【"&amp;SUBSTITUTE(TEXT(CV7,"#,##0.00"),"-","△")&amp;"】"))</f>
        <v>【56.91】</v>
      </c>
      <c r="CW6" s="35">
        <f>IF(CW7="",NA(),CW7)</f>
        <v>65.17</v>
      </c>
      <c r="CX6" s="35">
        <f t="shared" ref="CX6:DF6" si="11">IF(CX7="",NA(),CX7)</f>
        <v>65.650000000000006</v>
      </c>
      <c r="CY6" s="35">
        <f t="shared" si="11"/>
        <v>73.89</v>
      </c>
      <c r="CZ6" s="35">
        <f t="shared" si="11"/>
        <v>54.15</v>
      </c>
      <c r="DA6" s="35">
        <f t="shared" si="11"/>
        <v>55.89</v>
      </c>
      <c r="DB6" s="35">
        <f t="shared" si="11"/>
        <v>75.8</v>
      </c>
      <c r="DC6" s="35">
        <f t="shared" si="11"/>
        <v>75.760000000000005</v>
      </c>
      <c r="DD6" s="35">
        <f t="shared" si="11"/>
        <v>75.48</v>
      </c>
      <c r="DE6" s="35">
        <f t="shared" si="11"/>
        <v>74.63</v>
      </c>
      <c r="DF6" s="35">
        <f t="shared" si="11"/>
        <v>74.900000000000006</v>
      </c>
      <c r="DG6" s="34" t="str">
        <f>IF(DG7="","",IF(DG7="-","【-】","【"&amp;SUBSTITUTE(TEXT(DG7,"#,##0.00"),"-","△")&amp;"】"))</f>
        <v>【74.25】</v>
      </c>
      <c r="DH6" s="34" t="e">
        <f>IF(DH7="",NA(),DH7)</f>
        <v>#N/A</v>
      </c>
      <c r="DI6" s="34" t="e">
        <f t="shared" ref="DI6:DQ6" si="12">IF(DI7="",NA(),DI7)</f>
        <v>#N/A</v>
      </c>
      <c r="DJ6" s="34" t="e">
        <f t="shared" si="12"/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str">
        <f>IF(DR7="","",IF(DR7="-","【-】","【"&amp;SUBSTITUTE(TEXT(DR7,"#,##0.00"),"-","△")&amp;"】"))</f>
        <v/>
      </c>
      <c r="DS6" s="34" t="e">
        <f>IF(DS7="",NA(),DS7)</f>
        <v>#N/A</v>
      </c>
      <c r="DT6" s="34" t="e">
        <f t="shared" ref="DT6:EB6" si="13">IF(DT7="",NA(),DT7)</f>
        <v>#N/A</v>
      </c>
      <c r="DU6" s="34" t="e">
        <f t="shared" si="13"/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str">
        <f>IF(EC7="","",IF(EC7="-","【-】","【"&amp;SUBSTITUTE(TEXT(EC7,"#,##0.00"),"-","△")&amp;"】"))</f>
        <v/>
      </c>
      <c r="ED6" s="35">
        <f>IF(ED7="",NA(),ED7)</f>
        <v>0.47</v>
      </c>
      <c r="EE6" s="35">
        <f t="shared" ref="EE6:EM6" si="14">IF(EE7="",NA(),EE7)</f>
        <v>0.36</v>
      </c>
      <c r="EF6" s="35">
        <f t="shared" si="14"/>
        <v>0.1</v>
      </c>
      <c r="EG6" s="35">
        <f t="shared" si="14"/>
        <v>0.85</v>
      </c>
      <c r="EH6" s="35">
        <f t="shared" si="14"/>
        <v>0.68</v>
      </c>
      <c r="EI6" s="35">
        <f t="shared" si="14"/>
        <v>0.64</v>
      </c>
      <c r="EJ6" s="35">
        <f t="shared" si="14"/>
        <v>0.55000000000000004</v>
      </c>
      <c r="EK6" s="35">
        <f t="shared" si="14"/>
        <v>0.54</v>
      </c>
      <c r="EL6" s="35">
        <f t="shared" si="14"/>
        <v>0.78</v>
      </c>
      <c r="EM6" s="35">
        <f t="shared" si="14"/>
        <v>0.56999999999999995</v>
      </c>
      <c r="EN6" s="34" t="str">
        <f>IF(EN7="","",IF(EN7="-","【-】","【"&amp;SUBSTITUTE(TEXT(EN7,"#,##0.00"),"-","△")&amp;"】"))</f>
        <v>【0.72】</v>
      </c>
    </row>
    <row r="7" spans="1:144" s="36" customFormat="1" x14ac:dyDescent="0.15">
      <c r="A7" s="28"/>
      <c r="B7" s="37">
        <v>2017</v>
      </c>
      <c r="C7" s="37">
        <v>32158</v>
      </c>
      <c r="D7" s="37">
        <v>47</v>
      </c>
      <c r="E7" s="37">
        <v>1</v>
      </c>
      <c r="F7" s="37">
        <v>0</v>
      </c>
      <c r="G7" s="37">
        <v>0</v>
      </c>
      <c r="H7" s="37" t="s">
        <v>108</v>
      </c>
      <c r="I7" s="37" t="s">
        <v>109</v>
      </c>
      <c r="J7" s="37" t="s">
        <v>110</v>
      </c>
      <c r="K7" s="37" t="s">
        <v>111</v>
      </c>
      <c r="L7" s="37" t="s">
        <v>112</v>
      </c>
      <c r="M7" s="37" t="s">
        <v>113</v>
      </c>
      <c r="N7" s="38" t="s">
        <v>114</v>
      </c>
      <c r="O7" s="38" t="s">
        <v>115</v>
      </c>
      <c r="P7" s="38">
        <v>1.45</v>
      </c>
      <c r="Q7" s="38">
        <v>3888</v>
      </c>
      <c r="R7" s="38">
        <v>118852</v>
      </c>
      <c r="S7" s="38">
        <v>993.3</v>
      </c>
      <c r="T7" s="38">
        <v>119.65</v>
      </c>
      <c r="U7" s="38">
        <v>1711</v>
      </c>
      <c r="V7" s="38">
        <v>12</v>
      </c>
      <c r="W7" s="38">
        <v>142.58000000000001</v>
      </c>
      <c r="X7" s="38">
        <v>88.16</v>
      </c>
      <c r="Y7" s="38">
        <v>87.59</v>
      </c>
      <c r="Z7" s="38">
        <v>85.99</v>
      </c>
      <c r="AA7" s="38">
        <v>80.95</v>
      </c>
      <c r="AB7" s="38">
        <v>89.96</v>
      </c>
      <c r="AC7" s="38">
        <v>77.19</v>
      </c>
      <c r="AD7" s="38">
        <v>77.48</v>
      </c>
      <c r="AE7" s="38">
        <v>76.02</v>
      </c>
      <c r="AF7" s="38">
        <v>72.11</v>
      </c>
      <c r="AG7" s="38">
        <v>74.05</v>
      </c>
      <c r="AH7" s="38">
        <v>75.760000000000005</v>
      </c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>
        <v>1660.11</v>
      </c>
      <c r="BF7" s="38">
        <v>1699.64</v>
      </c>
      <c r="BG7" s="38">
        <v>1557.97</v>
      </c>
      <c r="BH7" s="38">
        <v>1475.33</v>
      </c>
      <c r="BI7" s="38">
        <v>1483.65</v>
      </c>
      <c r="BJ7" s="38">
        <v>1326.51</v>
      </c>
      <c r="BK7" s="38">
        <v>1285.3599999999999</v>
      </c>
      <c r="BL7" s="38">
        <v>1246.73</v>
      </c>
      <c r="BM7" s="38">
        <v>1595.62</v>
      </c>
      <c r="BN7" s="38">
        <v>1302.33</v>
      </c>
      <c r="BO7" s="38">
        <v>1141.75</v>
      </c>
      <c r="BP7" s="38">
        <v>48.01</v>
      </c>
      <c r="BQ7" s="38">
        <v>40.75</v>
      </c>
      <c r="BR7" s="38">
        <v>40.46</v>
      </c>
      <c r="BS7" s="38">
        <v>26.22</v>
      </c>
      <c r="BT7" s="38">
        <v>24.88</v>
      </c>
      <c r="BU7" s="38">
        <v>54.4</v>
      </c>
      <c r="BV7" s="38">
        <v>54.45</v>
      </c>
      <c r="BW7" s="38">
        <v>54.33</v>
      </c>
      <c r="BX7" s="38">
        <v>37.92</v>
      </c>
      <c r="BY7" s="38">
        <v>40.89</v>
      </c>
      <c r="BZ7" s="38">
        <v>54.93</v>
      </c>
      <c r="CA7" s="38">
        <v>428.97</v>
      </c>
      <c r="CB7" s="38">
        <v>517.84</v>
      </c>
      <c r="CC7" s="38">
        <v>543.26</v>
      </c>
      <c r="CD7" s="38">
        <v>820.95</v>
      </c>
      <c r="CE7" s="38">
        <v>857.48</v>
      </c>
      <c r="CF7" s="38">
        <v>325.14</v>
      </c>
      <c r="CG7" s="38">
        <v>332.75</v>
      </c>
      <c r="CH7" s="38">
        <v>341.05</v>
      </c>
      <c r="CI7" s="38">
        <v>423.18</v>
      </c>
      <c r="CJ7" s="38">
        <v>383.2</v>
      </c>
      <c r="CK7" s="38">
        <v>292.18</v>
      </c>
      <c r="CL7" s="38">
        <v>71.290000000000006</v>
      </c>
      <c r="CM7" s="38">
        <v>72.84</v>
      </c>
      <c r="CN7" s="38">
        <v>89.17</v>
      </c>
      <c r="CO7" s="38">
        <v>68.36</v>
      </c>
      <c r="CP7" s="38">
        <v>63.91</v>
      </c>
      <c r="CQ7" s="38">
        <v>62.01</v>
      </c>
      <c r="CR7" s="38">
        <v>60.68</v>
      </c>
      <c r="CS7" s="38">
        <v>59.87</v>
      </c>
      <c r="CT7" s="38">
        <v>46.9</v>
      </c>
      <c r="CU7" s="38">
        <v>47.95</v>
      </c>
      <c r="CV7" s="38">
        <v>56.91</v>
      </c>
      <c r="CW7" s="38">
        <v>65.17</v>
      </c>
      <c r="CX7" s="38">
        <v>65.650000000000006</v>
      </c>
      <c r="CY7" s="38">
        <v>73.89</v>
      </c>
      <c r="CZ7" s="38">
        <v>54.15</v>
      </c>
      <c r="DA7" s="38">
        <v>55.89</v>
      </c>
      <c r="DB7" s="38">
        <v>75.8</v>
      </c>
      <c r="DC7" s="38">
        <v>75.760000000000005</v>
      </c>
      <c r="DD7" s="38">
        <v>75.48</v>
      </c>
      <c r="DE7" s="38">
        <v>74.63</v>
      </c>
      <c r="DF7" s="38">
        <v>74.900000000000006</v>
      </c>
      <c r="DG7" s="38">
        <v>74.25</v>
      </c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>
        <v>0.47</v>
      </c>
      <c r="EE7" s="38">
        <v>0.36</v>
      </c>
      <c r="EF7" s="38">
        <v>0.1</v>
      </c>
      <c r="EG7" s="38">
        <v>0.85</v>
      </c>
      <c r="EH7" s="38">
        <v>0.68</v>
      </c>
      <c r="EI7" s="38">
        <v>0.64</v>
      </c>
      <c r="EJ7" s="38">
        <v>0.55000000000000004</v>
      </c>
      <c r="EK7" s="38">
        <v>0.54</v>
      </c>
      <c r="EL7" s="38">
        <v>0.78</v>
      </c>
      <c r="EM7" s="38">
        <v>0.56999999999999995</v>
      </c>
      <c r="EN7" s="38">
        <v>0.72</v>
      </c>
    </row>
    <row r="8" spans="1:144" x14ac:dyDescent="0.15"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</row>
    <row r="9" spans="1:144" x14ac:dyDescent="0.15">
      <c r="A9" s="40"/>
      <c r="B9" s="40" t="s">
        <v>116</v>
      </c>
      <c r="C9" s="40" t="s">
        <v>117</v>
      </c>
      <c r="D9" s="40" t="s">
        <v>118</v>
      </c>
      <c r="E9" s="40" t="s">
        <v>119</v>
      </c>
      <c r="F9" s="40" t="s">
        <v>120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4" x14ac:dyDescent="0.15">
      <c r="A10" s="40" t="s">
        <v>58</v>
      </c>
      <c r="B10" s="41">
        <f>DATEVALUE($B$6-4&amp;"年1月1日")</f>
        <v>41275</v>
      </c>
      <c r="C10" s="41">
        <f>DATEVALUE($B$6-3&amp;"年1月1日")</f>
        <v>41640</v>
      </c>
      <c r="D10" s="41">
        <f>DATEVALUE($B$6-2&amp;"年1月1日")</f>
        <v>42005</v>
      </c>
      <c r="E10" s="41">
        <f>DATEVALUE($B$6-1&amp;"年1月1日")</f>
        <v>42370</v>
      </c>
      <c r="F10" s="41">
        <f>DATEVALUE($B$6&amp;"年1月1日")</f>
        <v>42736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ous11241</cp:lastModifiedBy>
  <cp:lastPrinted>2019-01-18T05:20:39Z</cp:lastPrinted>
  <dcterms:created xsi:type="dcterms:W3CDTF">2018-12-03T08:41:39Z</dcterms:created>
  <dcterms:modified xsi:type="dcterms:W3CDTF">2019-01-18T05:20:43Z</dcterms:modified>
  <cp:category/>
</cp:coreProperties>
</file>