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0本庁\2001上下水道部経営課\会計係\各種調査報告\H31各種照会文書回答\20200117_経営比較分析(30年度決算)下水\"/>
    </mc:Choice>
  </mc:AlternateContent>
  <workbookProtection workbookAlgorithmName="SHA-512" workbookHashValue="9lnRqJli9bUTWGY1TCCyj+cnhLcNyAhz7jOFBKI+FpPUyZfZvxtXgnZ2EGQZNGX4MC0GJJiD+aegDoLUtV7KZQ==" workbookSaltValue="NbAVRUebxTGg4rP/TG5Hr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T6" i="5"/>
  <c r="AT8" i="4" s="1"/>
  <c r="S6" i="5"/>
  <c r="R6" i="5"/>
  <c r="AD10" i="4" s="1"/>
  <c r="Q6" i="5"/>
  <c r="P6" i="5"/>
  <c r="P10" i="4" s="1"/>
  <c r="O6" i="5"/>
  <c r="N6" i="5"/>
  <c r="B10" i="4" s="1"/>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W10" i="4"/>
  <c r="I10" i="4"/>
  <c r="BB8" i="4"/>
  <c r="AL8" i="4"/>
  <c r="P8" i="4"/>
  <c r="I8" i="4"/>
  <c r="C10" i="5" l="1"/>
  <c r="D10" i="5"/>
  <c r="E10" i="5"/>
  <c r="B10" i="5"/>
</calcChain>
</file>

<file path=xl/sharedStrings.xml><?xml version="1.0" encoding="utf-8"?>
<sst xmlns="http://schemas.openxmlformats.org/spreadsheetml/2006/main" count="239" uniqueCount="114">
  <si>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</si>
  <si>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</si>
  <si>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</si>
  <si>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</si>
  <si>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</si>
  <si>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</si>
  <si>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</si>
  <si>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</si>
  <si>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</si>
  <si>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</si>
  <si>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</si>
  <si>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</si>
  <si>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</si>
  <si>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</si>
  <si>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</si>
  <si>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</si>
  <si>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</si>
  <si>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</si>
  <si>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</si>
  <si>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</si>
  <si>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</si>
  <si>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</si>
  <si>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</si>
  <si>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</si>
  <si>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</si>
  <si>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</si>
  <si>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</si>
  <si>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</si>
  <si>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</si>
  <si>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</si>
  <si>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</si>
  <si>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</si>
  <si>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</si>
  <si>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</si>
  <si>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</si>
  <si>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</si>
  <si>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</si>
  <si>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</si>
  <si>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</si>
  <si>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</si>
  <si>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</si>
  <si>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</si>
  <si>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</si>
  <si>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</si>
  <si>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</si>
  <si>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</si>
  <si>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</si>
  <si>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</si>
  <si>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</si>
  <si>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</si>
  <si>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</si>
  <si>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</si>
  <si>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</si>
  <si>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</si>
  <si>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</si>
  <si>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</si>
  <si>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</si>
  <si>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</si>
  <si>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</si>
  <si>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</si>
  <si>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</si>
  <si>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</si>
  <si>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</si>
  <si>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</si>
  <si>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</si>
  <si>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</si>
  <si>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</si>
  <si>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</si>
  <si>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</si>
  <si>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</si>
  <si>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</si>
  <si>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</si>
  <si>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</si>
  <si>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</si>
  <si>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</si>
  <si>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</si>
  <si>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</si>
  <si>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</si>
  <si>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</si>
  <si>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</si>
  <si>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</si>
  <si>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</si>
  <si>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</si>
  <si>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</si>
  <si>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</si>
  <si>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</si>
  <si>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</si>
  <si>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</si>
  <si>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</si>
  <si>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</si>
  <si>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</si>
  <si>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</si>
  <si>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</si>
  <si>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</si>
  <si>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</si>
  <si>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</si>
  <si>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</si>
  <si>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</si>
  <si>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岩手県　奥州市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</si>
  <si>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</si>
  <si>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</si>
  <si>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</si>
  <si>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</si>
  <si>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</si>
  <si>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</si>
  <si>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</si>
  <si>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</si>
  <si>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</si>
  <si>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</si>
  <si>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</si>
  <si>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</si>
  <si>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下水道使用料及び基準内繰入金のみでは、経費の全てを賄えず、不足する分は基準外繰入金により収支均衡を図っている。
　維持管理経費等の削減を図るため、管理方法の見直しを検討する必要がある。</t>
    <rPh sb="58" eb="60">
      <t>イジ</t>
    </rPh>
    <rPh sb="60" eb="62">
      <t>カンリ</t>
    </rPh>
    <rPh sb="62" eb="64">
      <t>ケイヒ</t>
    </rPh>
    <rPh sb="64" eb="65">
      <t>トウ</t>
    </rPh>
    <rPh sb="66" eb="68">
      <t>サクゲン</t>
    </rPh>
    <rPh sb="69" eb="70">
      <t>ハカ</t>
    </rPh>
    <rPh sb="74" eb="76">
      <t>カンリ</t>
    </rPh>
    <rPh sb="76" eb="78">
      <t>ホウホウ</t>
    </rPh>
    <rPh sb="79" eb="81">
      <t>ミナオ</t>
    </rPh>
    <rPh sb="83" eb="85">
      <t>ケントウ</t>
    </rPh>
    <rPh sb="87" eb="89">
      <t>ヒツヨウ</t>
    </rPh>
    <phoneticPr fontId="16"/>
  </si>
  <si>
    <t>　浄化槽は、平成13年から整備されたため本体の老朽化はないが、付帯設備の老朽化対応のために計画的な更新が必要である。</t>
    <rPh sb="20" eb="22">
      <t>ホンタイ</t>
    </rPh>
    <rPh sb="31" eb="33">
      <t>フタイ</t>
    </rPh>
    <rPh sb="33" eb="35">
      <t>セツビ</t>
    </rPh>
    <rPh sb="36" eb="39">
      <t>ロウキュウカ</t>
    </rPh>
    <rPh sb="39" eb="41">
      <t>タイオウ</t>
    </rPh>
    <rPh sb="45" eb="47">
      <t>ケイカク</t>
    </rPh>
    <rPh sb="47" eb="48">
      <t>テキ</t>
    </rPh>
    <rPh sb="49" eb="51">
      <t>コウシン</t>
    </rPh>
    <rPh sb="52" eb="54">
      <t>ヒツヨウ</t>
    </rPh>
    <phoneticPr fontId="16"/>
  </si>
  <si>
    <t>①収益的収支比率は100％を超えているが、使用料だけでは不足するため、一般会計からの繰入金により維持管理費の一部及び地方債償還金を賄い、収支均衡を図っている。
④企業債残高対事業規模比率は、一般会計で企業債償還金を負担していることから当該値に表れていないが、今後も企業債の借入を行う必要がある。
⑤経費回収率は、平均を上回っているが、100％未満である。不足する経費分は、一般会計からの繰入金により収支均衡を図っている。又、経費節減に努め、高い水準を維持している。
⑥汚水処理原価は、平均より高い状況となっている。委託業務等の維持管理費の節減が必要である。
⑦浄化槽の人槽に比べ、世帯人数が少ない状況となっている。
⑧浄化槽を設置した家屋を処理区域内とし、水洗便所設置済人口と同数としていることから100％となっている。未整備の世帯人員も含めると、およそ46％の水洗化率となっている。</t>
    <rPh sb="14" eb="15">
      <t>コ</t>
    </rPh>
    <rPh sb="54" eb="56">
      <t>イチブ</t>
    </rPh>
    <rPh sb="65" eb="66">
      <t>マカナ</t>
    </rPh>
    <rPh sb="96" eb="98">
      <t>イッパン</t>
    </rPh>
    <rPh sb="98" eb="100">
      <t>カイケイ</t>
    </rPh>
    <rPh sb="101" eb="103">
      <t>キギョウ</t>
    </rPh>
    <rPh sb="103" eb="104">
      <t>サイ</t>
    </rPh>
    <rPh sb="104" eb="106">
      <t>ショウカン</t>
    </rPh>
    <rPh sb="106" eb="107">
      <t>キン</t>
    </rPh>
    <rPh sb="108" eb="110">
      <t>フタン</t>
    </rPh>
    <rPh sb="118" eb="120">
      <t>トウガイ</t>
    </rPh>
    <rPh sb="120" eb="121">
      <t>チ</t>
    </rPh>
    <rPh sb="122" eb="123">
      <t>アラワ</t>
    </rPh>
    <rPh sb="130" eb="132">
      <t>コンゴ</t>
    </rPh>
    <rPh sb="137" eb="139">
      <t>カリイレ</t>
    </rPh>
    <rPh sb="140" eb="141">
      <t>オコナ</t>
    </rPh>
    <rPh sb="142" eb="144">
      <t>ヒツヨウ</t>
    </rPh>
    <rPh sb="158" eb="160">
      <t>ヘイキン</t>
    </rPh>
    <rPh sb="161" eb="163">
      <t>ウワマワ</t>
    </rPh>
    <rPh sb="183" eb="185">
      <t>ケイヒ</t>
    </rPh>
    <rPh sb="212" eb="213">
      <t>マタ</t>
    </rPh>
    <rPh sb="214" eb="216">
      <t>ケイヒ</t>
    </rPh>
    <rPh sb="216" eb="218">
      <t>セツゲン</t>
    </rPh>
    <rPh sb="219" eb="220">
      <t>ツト</t>
    </rPh>
    <rPh sb="222" eb="223">
      <t>タカ</t>
    </rPh>
    <rPh sb="224" eb="226">
      <t>スイジュン</t>
    </rPh>
    <rPh sb="227" eb="229">
      <t>イジ</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</si>
</sst>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15" fillId="0" borderId="6" xfId="2" applyFont="1" applyBorder="1" applyAlignment="1" applyProtection="1">
      <alignment horizontal="left" vertical="top" wrapText="1"/>
      <protection locked="0"/>
    </xf>
    <xf numFmtId="0" fontId="15" fillId="0" borderId="0" xfId="2" applyFont="1" applyBorder="1" applyAlignment="1" applyProtection="1">
      <alignment horizontal="left" vertical="top" wrapText="1"/>
      <protection locked="0"/>
    </xf>
    <xf numFmtId="0" fontId="15" fillId="0" borderId="7" xfId="2" applyFont="1" applyBorder="1" applyAlignment="1" applyProtection="1">
      <alignment horizontal="left" vertical="top" wrapText="1"/>
      <protection locked="0"/>
    </xf>
    <xf numFmtId="0" fontId="15" fillId="0" borderId="8" xfId="2" applyFont="1" applyBorder="1" applyAlignment="1" applyProtection="1">
      <alignment horizontal="left" vertical="top" wrapText="1"/>
      <protection locked="0"/>
    </xf>
    <xf numFmtId="0" fontId="15" fillId="0" borderId="1" xfId="2" applyFont="1" applyBorder="1" applyAlignment="1" applyProtection="1">
      <alignment horizontal="left" vertical="top" wrapText="1"/>
      <protection locked="0"/>
    </xf>
    <xf numFmtId="0" fontId="15" fillId="0" borderId="9" xfId="2"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943-42FD-9D89-AAC10205BF8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0943-42FD-9D89-AAC10205BF8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100.21</c:v>
                </c:pt>
                <c:pt idx="1">
                  <c:v>99.86</c:v>
                </c:pt>
                <c:pt idx="2">
                  <c:v>100.01</c:v>
                </c:pt>
                <c:pt idx="3">
                  <c:v>100.04</c:v>
                </c:pt>
                <c:pt idx="4">
                  <c:v>100.02</c:v>
                </c:pt>
              </c:numCache>
            </c:numRef>
          </c:val>
          <c:extLst>
            <c:ext xmlns:c16="http://schemas.microsoft.com/office/drawing/2014/chart" uri="{C3380CC4-5D6E-409C-BE32-E72D297353CC}">
              <c16:uniqueId val="{00000000-CB11-4921-96AD-BDC31E6489F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11-4921-96AD-BDC31E6489F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0D8-4E44-9A48-3282E2BA4B53}"/>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D8-4E44-9A48-3282E2BA4B53}"/>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EE6-42EC-9181-15EA7EBABD2B}"/>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EE6-42EC-9181-15EA7EBABD2B}"/>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F8B-444B-AA59-1CA89504A24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F8B-444B-AA59-1CA89504A24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A2E-41A7-931D-B14F9DA92F9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A2E-41A7-931D-B14F9DA92F9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41.94</c:v>
                </c:pt>
                <c:pt idx="1">
                  <c:v>40.94</c:v>
                </c:pt>
                <c:pt idx="2">
                  <c:v>40.22</c:v>
                </c:pt>
                <c:pt idx="3" formatCode="#,##0.00;&quot;△&quot;#,##0.00">
                  <c:v>0</c:v>
                </c:pt>
                <c:pt idx="4" formatCode="#,##0.00;&quot;△&quot;#,##0.00">
                  <c:v>0</c:v>
                </c:pt>
              </c:numCache>
            </c:numRef>
          </c:val>
          <c:extLst>
            <c:ext xmlns:c16="http://schemas.microsoft.com/office/drawing/2014/chart" uri="{C3380CC4-5D6E-409C-BE32-E72D297353CC}">
              <c16:uniqueId val="{00000000-5C8E-4F29-9B7B-5B6C627237F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416.91</c:v>
                </c:pt>
                <c:pt idx="1">
                  <c:v>392.19</c:v>
                </c:pt>
                <c:pt idx="2">
                  <c:v>248.44</c:v>
                </c:pt>
                <c:pt idx="3">
                  <c:v>244.85</c:v>
                </c:pt>
                <c:pt idx="4">
                  <c:v>296.89</c:v>
                </c:pt>
              </c:numCache>
            </c:numRef>
          </c:val>
          <c:smooth val="0"/>
          <c:extLst>
            <c:ext xmlns:c16="http://schemas.microsoft.com/office/drawing/2014/chart" uri="{C3380CC4-5D6E-409C-BE32-E72D297353CC}">
              <c16:uniqueId val="{00000001-5C8E-4F29-9B7B-5B6C627237F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76.39</c:v>
                </c:pt>
                <c:pt idx="1">
                  <c:v>77.349999999999994</c:v>
                </c:pt>
                <c:pt idx="2">
                  <c:v>81.319999999999993</c:v>
                </c:pt>
                <c:pt idx="3">
                  <c:v>84.5</c:v>
                </c:pt>
                <c:pt idx="4">
                  <c:v>81.459999999999994</c:v>
                </c:pt>
              </c:numCache>
            </c:numRef>
          </c:val>
          <c:extLst>
            <c:ext xmlns:c16="http://schemas.microsoft.com/office/drawing/2014/chart" uri="{C3380CC4-5D6E-409C-BE32-E72D297353CC}">
              <c16:uniqueId val="{00000000-EE63-4733-8360-43E3205E6F21}"/>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57.93</c:v>
                </c:pt>
                <c:pt idx="1">
                  <c:v>57.03</c:v>
                </c:pt>
                <c:pt idx="2">
                  <c:v>66.73</c:v>
                </c:pt>
                <c:pt idx="3">
                  <c:v>64.78</c:v>
                </c:pt>
                <c:pt idx="4">
                  <c:v>63.06</c:v>
                </c:pt>
              </c:numCache>
            </c:numRef>
          </c:val>
          <c:smooth val="0"/>
          <c:extLst>
            <c:ext xmlns:c16="http://schemas.microsoft.com/office/drawing/2014/chart" uri="{C3380CC4-5D6E-409C-BE32-E72D297353CC}">
              <c16:uniqueId val="{00000001-EE63-4733-8360-43E3205E6F21}"/>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315.83</c:v>
                </c:pt>
                <c:pt idx="1">
                  <c:v>314.42</c:v>
                </c:pt>
                <c:pt idx="2">
                  <c:v>300.70999999999998</c:v>
                </c:pt>
                <c:pt idx="3">
                  <c:v>290.95999999999998</c:v>
                </c:pt>
                <c:pt idx="4">
                  <c:v>302.95999999999998</c:v>
                </c:pt>
              </c:numCache>
            </c:numRef>
          </c:val>
          <c:extLst>
            <c:ext xmlns:c16="http://schemas.microsoft.com/office/drawing/2014/chart" uri="{C3380CC4-5D6E-409C-BE32-E72D297353CC}">
              <c16:uniqueId val="{00000000-C435-4FB1-997C-32ACD88374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276.93</c:v>
                </c:pt>
                <c:pt idx="1">
                  <c:v>283.73</c:v>
                </c:pt>
                <c:pt idx="2">
                  <c:v>241.29</c:v>
                </c:pt>
                <c:pt idx="3">
                  <c:v>250.21</c:v>
                </c:pt>
                <c:pt idx="4">
                  <c:v>264.77</c:v>
                </c:pt>
              </c:numCache>
            </c:numRef>
          </c:val>
          <c:smooth val="0"/>
          <c:extLst>
            <c:ext xmlns:c16="http://schemas.microsoft.com/office/drawing/2014/chart" uri="{C3380CC4-5D6E-409C-BE32-E72D297353CC}">
              <c16:uniqueId val="{00000001-C435-4FB1-997C-32ACD88374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49.7</c:v>
                </c:pt>
                <c:pt idx="1">
                  <c:v>49.5</c:v>
                </c:pt>
                <c:pt idx="2">
                  <c:v>49.29</c:v>
                </c:pt>
                <c:pt idx="3">
                  <c:v>49.15</c:v>
                </c:pt>
                <c:pt idx="4">
                  <c:v>48.83</c:v>
                </c:pt>
              </c:numCache>
            </c:numRef>
          </c:val>
          <c:extLst>
            <c:ext xmlns:c16="http://schemas.microsoft.com/office/drawing/2014/chart" uri="{C3380CC4-5D6E-409C-BE32-E72D297353CC}">
              <c16:uniqueId val="{00000000-53C8-4421-B305-F1727BC4515A}"/>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59.08</c:v>
                </c:pt>
                <c:pt idx="1">
                  <c:v>58.25</c:v>
                </c:pt>
                <c:pt idx="2">
                  <c:v>61.94</c:v>
                </c:pt>
                <c:pt idx="3">
                  <c:v>61.79</c:v>
                </c:pt>
                <c:pt idx="4">
                  <c:v>59.94</c:v>
                </c:pt>
              </c:numCache>
            </c:numRef>
          </c:val>
          <c:smooth val="0"/>
          <c:extLst>
            <c:ext xmlns:c16="http://schemas.microsoft.com/office/drawing/2014/chart" uri="{C3380CC4-5D6E-409C-BE32-E72D297353CC}">
              <c16:uniqueId val="{00000001-53C8-4421-B305-F1727BC4515A}"/>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2B1-40DE-8531-7C96A7849AF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77.12</c:v>
                </c:pt>
                <c:pt idx="1">
                  <c:v>68.150000000000006</c:v>
                </c:pt>
                <c:pt idx="2">
                  <c:v>94.14</c:v>
                </c:pt>
                <c:pt idx="3">
                  <c:v>92.44</c:v>
                </c:pt>
                <c:pt idx="4">
                  <c:v>89.66</c:v>
                </c:pt>
              </c:numCache>
            </c:numRef>
          </c:val>
          <c:smooth val="0"/>
          <c:extLst>
            <c:ext xmlns:c16="http://schemas.microsoft.com/office/drawing/2014/chart" uri="{C3380CC4-5D6E-409C-BE32-E72D297353CC}">
              <c16:uniqueId val="{00000001-32B1-40DE-8531-7C96A7849AF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【325.02】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【270.94】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K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岩手県　奥州市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法非適用</v>
      </c>
      <c r="C8" s="48"/>
      <c r="D8" s="48"/>
      <c r="E8" s="48"/>
      <c r="F8" s="48"/>
      <c r="G8" s="48"/>
      <c r="H8" s="48"/>
      <c r="I8" s="48" t="str">
        <f>データ!J6</f>
        <v>下水道事業</v>
      </c>
      <c r="J8" s="48"/>
      <c r="K8" s="48"/>
      <c r="L8" s="48"/>
      <c r="M8" s="48"/>
      <c r="N8" s="48"/>
      <c r="O8" s="48"/>
      <c r="P8" s="48" t="str">
        <f>データ!K6</f>
        <v>特定地域生活排水処理</v>
      </c>
      <c r="Q8" s="48"/>
      <c r="R8" s="48"/>
      <c r="S8" s="48"/>
      <c r="T8" s="48"/>
      <c r="U8" s="48"/>
      <c r="V8" s="48"/>
      <c r="W8" s="48" t="str">
        <f>データ!L6</f>
        <v>K2</v>
      </c>
      <c r="X8" s="48"/>
      <c r="Y8" s="48"/>
      <c r="Z8" s="48"/>
      <c r="AA8" s="48"/>
      <c r="AB8" s="48"/>
      <c r="AC8" s="48"/>
      <c r="AD8" s="49" t="str">
        <f>データ!$M$6</f>
        <v>非設置</v>
      </c>
      <c r="AE8" s="49"/>
      <c r="AF8" s="49"/>
      <c r="AG8" s="49"/>
      <c r="AH8" s="49"/>
      <c r="AI8" s="49"/>
      <c r="AJ8" s="49"/>
      <c r="AK8" s="3"/>
      <c r="AL8" s="50">
        <f>データ!S6</f>
        <v>117360</v>
      </c>
      <c r="AM8" s="50"/>
      <c r="AN8" s="50"/>
      <c r="AO8" s="50"/>
      <c r="AP8" s="50"/>
      <c r="AQ8" s="50"/>
      <c r="AR8" s="50"/>
      <c r="AS8" s="50"/>
      <c r="AT8" s="45">
        <f>データ!T6</f>
        <v>993.3</v>
      </c>
      <c r="AU8" s="45"/>
      <c r="AV8" s="45"/>
      <c r="AW8" s="45"/>
      <c r="AX8" s="45"/>
      <c r="AY8" s="45"/>
      <c r="AZ8" s="45"/>
      <c r="BA8" s="45"/>
      <c r="BB8" s="45">
        <f>データ!U6</f>
        <v>118.15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t="str">
        <f>データ!O6</f>
        <v>該当数値なし</v>
      </c>
      <c r="J10" s="45"/>
      <c r="K10" s="45"/>
      <c r="L10" s="45"/>
      <c r="M10" s="45"/>
      <c r="N10" s="45"/>
      <c r="O10" s="45"/>
      <c r="P10" s="45">
        <f>データ!P6</f>
        <v>8.25</v>
      </c>
      <c r="Q10" s="45"/>
      <c r="R10" s="45"/>
      <c r="S10" s="45"/>
      <c r="T10" s="45"/>
      <c r="U10" s="45"/>
      <c r="V10" s="45"/>
      <c r="W10" s="45">
        <f>データ!Q6</f>
        <v>100</v>
      </c>
      <c r="X10" s="45"/>
      <c r="Y10" s="45"/>
      <c r="Z10" s="45"/>
      <c r="AA10" s="45"/>
      <c r="AB10" s="45"/>
      <c r="AC10" s="45"/>
      <c r="AD10" s="50">
        <f>データ!R6</f>
        <v>4932</v>
      </c>
      <c r="AE10" s="50"/>
      <c r="AF10" s="50"/>
      <c r="AG10" s="50"/>
      <c r="AH10" s="50"/>
      <c r="AI10" s="50"/>
      <c r="AJ10" s="50"/>
      <c r="AK10" s="2"/>
      <c r="AL10" s="50">
        <f>データ!V6</f>
        <v>9634</v>
      </c>
      <c r="AM10" s="50"/>
      <c r="AN10" s="50"/>
      <c r="AO10" s="50"/>
      <c r="AP10" s="50"/>
      <c r="AQ10" s="50"/>
      <c r="AR10" s="50"/>
      <c r="AS10" s="50"/>
      <c r="AT10" s="45">
        <f>データ!W6</f>
        <v>493.6</v>
      </c>
      <c r="AU10" s="45"/>
      <c r="AV10" s="45"/>
      <c r="AW10" s="45"/>
      <c r="AX10" s="45"/>
      <c r="AY10" s="45"/>
      <c r="AZ10" s="45"/>
      <c r="BA10" s="45"/>
      <c r="BB10" s="45">
        <f>データ!X6</f>
        <v>19.52</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113</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112</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【325.02】</v>
      </c>
      <c r="I86" s="26" t="str">
        <f>データ!CA6</f>
        <v>【60.61】</v>
      </c>
      <c r="J86" s="26" t="str">
        <f>データ!CL6</f>
        <v>【270.94】</v>
      </c>
      <c r="K86" s="26" t="str">
        <f>データ!CW6</f>
        <v>【57.80】</v>
      </c>
      <c r="L86" s="26" t="str">
        <f>データ!DH6</f>
        <v>【78.90】</v>
      </c>
      <c r="M86" s="26" t="s">
        <v>44</v>
      </c>
      <c r="N86" s="26" t="s">
        <v>43</v>
      </c>
      <c r="O86" s="26" t="str">
        <f>データ!EO6</f>
        <v>【-】</v>
      </c>
    </row>
  </sheetData>
  <sheetProtection algorithmName="SHA-512" hashValue="I4bAnD2MxOLWHYsx71pw75rxd8hctlhm9oLTNwRl7oIc8bzw1gpGa4oqAsFVSdRHVFPo95SZGjbHGJbhsjaHcg==" saltValue="/iThYMleK4WujgWfmoFCGQ=="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6" t="s">
        <v>54</v>
      </c>
      <c r="I3" s="77"/>
      <c r="J3" s="77"/>
      <c r="K3" s="77"/>
      <c r="L3" s="77"/>
      <c r="M3" s="77"/>
      <c r="N3" s="77"/>
      <c r="O3" s="77"/>
      <c r="P3" s="77"/>
      <c r="Q3" s="77"/>
      <c r="R3" s="77"/>
      <c r="S3" s="77"/>
      <c r="T3" s="77"/>
      <c r="U3" s="77"/>
      <c r="V3" s="77"/>
      <c r="W3" s="77"/>
      <c r="X3" s="78"/>
      <c r="Y3" s="82" t="s">
        <v>55</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56</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8" t="s">
        <v>57</v>
      </c>
      <c r="B4" s="30"/>
      <c r="C4" s="30"/>
      <c r="D4" s="30"/>
      <c r="E4" s="30"/>
      <c r="F4" s="30"/>
      <c r="G4" s="30"/>
      <c r="H4" s="79"/>
      <c r="I4" s="80"/>
      <c r="J4" s="80"/>
      <c r="K4" s="80"/>
      <c r="L4" s="80"/>
      <c r="M4" s="80"/>
      <c r="N4" s="80"/>
      <c r="O4" s="80"/>
      <c r="P4" s="80"/>
      <c r="Q4" s="80"/>
      <c r="R4" s="80"/>
      <c r="S4" s="80"/>
      <c r="T4" s="80"/>
      <c r="U4" s="80"/>
      <c r="V4" s="80"/>
      <c r="W4" s="80"/>
      <c r="X4" s="81"/>
      <c r="Y4" s="75" t="s">
        <v>58</v>
      </c>
      <c r="Z4" s="75"/>
      <c r="AA4" s="75"/>
      <c r="AB4" s="75"/>
      <c r="AC4" s="75"/>
      <c r="AD4" s="75"/>
      <c r="AE4" s="75"/>
      <c r="AF4" s="75"/>
      <c r="AG4" s="75"/>
      <c r="AH4" s="75"/>
      <c r="AI4" s="75"/>
      <c r="AJ4" s="75" t="s">
        <v>59</v>
      </c>
      <c r="AK4" s="75"/>
      <c r="AL4" s="75"/>
      <c r="AM4" s="75"/>
      <c r="AN4" s="75"/>
      <c r="AO4" s="75"/>
      <c r="AP4" s="75"/>
      <c r="AQ4" s="75"/>
      <c r="AR4" s="75"/>
      <c r="AS4" s="75"/>
      <c r="AT4" s="75"/>
      <c r="AU4" s="75" t="s">
        <v>60</v>
      </c>
      <c r="AV4" s="75"/>
      <c r="AW4" s="75"/>
      <c r="AX4" s="75"/>
      <c r="AY4" s="75"/>
      <c r="AZ4" s="75"/>
      <c r="BA4" s="75"/>
      <c r="BB4" s="75"/>
      <c r="BC4" s="75"/>
      <c r="BD4" s="75"/>
      <c r="BE4" s="75"/>
      <c r="BF4" s="75" t="s">
        <v>61</v>
      </c>
      <c r="BG4" s="75"/>
      <c r="BH4" s="75"/>
      <c r="BI4" s="75"/>
      <c r="BJ4" s="75"/>
      <c r="BK4" s="75"/>
      <c r="BL4" s="75"/>
      <c r="BM4" s="75"/>
      <c r="BN4" s="75"/>
      <c r="BO4" s="75"/>
      <c r="BP4" s="75"/>
      <c r="BQ4" s="75" t="s">
        <v>62</v>
      </c>
      <c r="BR4" s="75"/>
      <c r="BS4" s="75"/>
      <c r="BT4" s="75"/>
      <c r="BU4" s="75"/>
      <c r="BV4" s="75"/>
      <c r="BW4" s="75"/>
      <c r="BX4" s="75"/>
      <c r="BY4" s="75"/>
      <c r="BZ4" s="75"/>
      <c r="CA4" s="75"/>
      <c r="CB4" s="75" t="s">
        <v>63</v>
      </c>
      <c r="CC4" s="75"/>
      <c r="CD4" s="75"/>
      <c r="CE4" s="75"/>
      <c r="CF4" s="75"/>
      <c r="CG4" s="75"/>
      <c r="CH4" s="75"/>
      <c r="CI4" s="75"/>
      <c r="CJ4" s="75"/>
      <c r="CK4" s="75"/>
      <c r="CL4" s="75"/>
      <c r="CM4" s="75" t="s">
        <v>64</v>
      </c>
      <c r="CN4" s="75"/>
      <c r="CO4" s="75"/>
      <c r="CP4" s="75"/>
      <c r="CQ4" s="75"/>
      <c r="CR4" s="75"/>
      <c r="CS4" s="75"/>
      <c r="CT4" s="75"/>
      <c r="CU4" s="75"/>
      <c r="CV4" s="75"/>
      <c r="CW4" s="75"/>
      <c r="CX4" s="75" t="s">
        <v>65</v>
      </c>
      <c r="CY4" s="75"/>
      <c r="CZ4" s="75"/>
      <c r="DA4" s="75"/>
      <c r="DB4" s="75"/>
      <c r="DC4" s="75"/>
      <c r="DD4" s="75"/>
      <c r="DE4" s="75"/>
      <c r="DF4" s="75"/>
      <c r="DG4" s="75"/>
      <c r="DH4" s="75"/>
      <c r="DI4" s="75" t="s">
        <v>66</v>
      </c>
      <c r="DJ4" s="75"/>
      <c r="DK4" s="75"/>
      <c r="DL4" s="75"/>
      <c r="DM4" s="75"/>
      <c r="DN4" s="75"/>
      <c r="DO4" s="75"/>
      <c r="DP4" s="75"/>
      <c r="DQ4" s="75"/>
      <c r="DR4" s="75"/>
      <c r="DS4" s="75"/>
      <c r="DT4" s="75" t="s">
        <v>67</v>
      </c>
      <c r="DU4" s="75"/>
      <c r="DV4" s="75"/>
      <c r="DW4" s="75"/>
      <c r="DX4" s="75"/>
      <c r="DY4" s="75"/>
      <c r="DZ4" s="75"/>
      <c r="EA4" s="75"/>
      <c r="EB4" s="75"/>
      <c r="EC4" s="75"/>
      <c r="ED4" s="75"/>
      <c r="EE4" s="75" t="s">
        <v>68</v>
      </c>
      <c r="EF4" s="75"/>
      <c r="EG4" s="75"/>
      <c r="EH4" s="75"/>
      <c r="EI4" s="75"/>
      <c r="EJ4" s="75"/>
      <c r="EK4" s="75"/>
      <c r="EL4" s="75"/>
      <c r="EM4" s="75"/>
      <c r="EN4" s="75"/>
      <c r="EO4" s="75"/>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2018</v>
      </c>
      <c r="C6" s="33">
        <f t="shared" ref="C6:X6" si="3">C7</f>
        <v>32158</v>
      </c>
      <c r="D6" s="33">
        <f t="shared" si="3"/>
        <v>47</v>
      </c>
      <c r="E6" s="33">
        <f t="shared" si="3"/>
        <v>18</v>
      </c>
      <c r="F6" s="33">
        <f t="shared" si="3"/>
        <v>0</v>
      </c>
      <c r="G6" s="33">
        <f t="shared" si="3"/>
        <v>0</v>
      </c>
      <c r="H6" s="33" t="str">
        <f t="shared" si="3"/>
        <v>岩手県　奥州市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8.25</v>
      </c>
      <c r="Q6" s="34">
        <f t="shared" si="3"/>
        <v>100</v>
      </c>
      <c r="R6" s="34">
        <f t="shared" si="3"/>
        <v>4932</v>
      </c>
      <c r="S6" s="34">
        <f t="shared" si="3"/>
        <v>117360</v>
      </c>
      <c r="T6" s="34">
        <f t="shared" si="3"/>
        <v>993.3</v>
      </c>
      <c r="U6" s="34">
        <f t="shared" si="3"/>
        <v>118.15</v>
      </c>
      <c r="V6" s="34">
        <f t="shared" si="3"/>
        <v>9634</v>
      </c>
      <c r="W6" s="34">
        <f t="shared" si="3"/>
        <v>493.6</v>
      </c>
      <c r="X6" s="34">
        <f t="shared" si="3"/>
        <v>19.52</v>
      </c>
      <c r="Y6" s="35">
        <f>IF(Y7="",NA(),Y7)</f>
        <v>100.21</v>
      </c>
      <c r="Z6" s="35">
        <f t="shared" ref="Z6:AH6" si="4">IF(Z7="",NA(),Z7)</f>
        <v>99.86</v>
      </c>
      <c r="AA6" s="35">
        <f t="shared" si="4"/>
        <v>100.01</v>
      </c>
      <c r="AB6" s="35">
        <f t="shared" si="4"/>
        <v>100.04</v>
      </c>
      <c r="AC6" s="35">
        <f t="shared" si="4"/>
        <v>100.02</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41.94</v>
      </c>
      <c r="BG6" s="35">
        <f t="shared" ref="BG6:BO6" si="7">IF(BG7="",NA(),BG7)</f>
        <v>40.94</v>
      </c>
      <c r="BH6" s="35">
        <f t="shared" si="7"/>
        <v>40.22</v>
      </c>
      <c r="BI6" s="34">
        <f t="shared" si="7"/>
        <v>0</v>
      </c>
      <c r="BJ6" s="34">
        <f t="shared" si="7"/>
        <v>0</v>
      </c>
      <c r="BK6" s="35">
        <f t="shared" si="7"/>
        <v>416.91</v>
      </c>
      <c r="BL6" s="35">
        <f t="shared" si="7"/>
        <v>392.19</v>
      </c>
      <c r="BM6" s="35">
        <f t="shared" si="7"/>
        <v>248.44</v>
      </c>
      <c r="BN6" s="35">
        <f t="shared" si="7"/>
        <v>244.85</v>
      </c>
      <c r="BO6" s="35">
        <f t="shared" si="7"/>
        <v>296.89</v>
      </c>
      <c r="BP6" s="34" t="str">
        <f>IF(BP7="","",IF(BP7="-","【-】","【"&amp;SUBSTITUTE(TEXT(BP7,"#,##0.00"),"-","△")&amp;"】"))</f>
        <v>【325.02】</v>
      </c>
      <c r="BQ6" s="35">
        <f>IF(BQ7="",NA(),BQ7)</f>
        <v>76.39</v>
      </c>
      <c r="BR6" s="35">
        <f t="shared" ref="BR6:BZ6" si="8">IF(BR7="",NA(),BR7)</f>
        <v>77.349999999999994</v>
      </c>
      <c r="BS6" s="35">
        <f t="shared" si="8"/>
        <v>81.319999999999993</v>
      </c>
      <c r="BT6" s="35">
        <f t="shared" si="8"/>
        <v>84.5</v>
      </c>
      <c r="BU6" s="35">
        <f t="shared" si="8"/>
        <v>81.459999999999994</v>
      </c>
      <c r="BV6" s="35">
        <f t="shared" si="8"/>
        <v>57.93</v>
      </c>
      <c r="BW6" s="35">
        <f t="shared" si="8"/>
        <v>57.03</v>
      </c>
      <c r="BX6" s="35">
        <f t="shared" si="8"/>
        <v>66.73</v>
      </c>
      <c r="BY6" s="35">
        <f t="shared" si="8"/>
        <v>64.78</v>
      </c>
      <c r="BZ6" s="35">
        <f t="shared" si="8"/>
        <v>63.06</v>
      </c>
      <c r="CA6" s="34" t="str">
        <f>IF(CA7="","",IF(CA7="-","【-】","【"&amp;SUBSTITUTE(TEXT(CA7,"#,##0.00"),"-","△")&amp;"】"))</f>
        <v>【60.61】</v>
      </c>
      <c r="CB6" s="35">
        <f>IF(CB7="",NA(),CB7)</f>
        <v>315.83</v>
      </c>
      <c r="CC6" s="35">
        <f t="shared" ref="CC6:CK6" si="9">IF(CC7="",NA(),CC7)</f>
        <v>314.42</v>
      </c>
      <c r="CD6" s="35">
        <f t="shared" si="9"/>
        <v>300.70999999999998</v>
      </c>
      <c r="CE6" s="35">
        <f t="shared" si="9"/>
        <v>290.95999999999998</v>
      </c>
      <c r="CF6" s="35">
        <f t="shared" si="9"/>
        <v>302.95999999999998</v>
      </c>
      <c r="CG6" s="35">
        <f t="shared" si="9"/>
        <v>276.93</v>
      </c>
      <c r="CH6" s="35">
        <f t="shared" si="9"/>
        <v>283.73</v>
      </c>
      <c r="CI6" s="35">
        <f t="shared" si="9"/>
        <v>241.29</v>
      </c>
      <c r="CJ6" s="35">
        <f t="shared" si="9"/>
        <v>250.21</v>
      </c>
      <c r="CK6" s="35">
        <f t="shared" si="9"/>
        <v>264.77</v>
      </c>
      <c r="CL6" s="34" t="str">
        <f>IF(CL7="","",IF(CL7="-","【-】","【"&amp;SUBSTITUTE(TEXT(CL7,"#,##0.00"),"-","△")&amp;"】"))</f>
        <v>【270.94】</v>
      </c>
      <c r="CM6" s="35">
        <f>IF(CM7="",NA(),CM7)</f>
        <v>49.7</v>
      </c>
      <c r="CN6" s="35">
        <f t="shared" ref="CN6:CV6" si="10">IF(CN7="",NA(),CN7)</f>
        <v>49.5</v>
      </c>
      <c r="CO6" s="35">
        <f t="shared" si="10"/>
        <v>49.29</v>
      </c>
      <c r="CP6" s="35">
        <f t="shared" si="10"/>
        <v>49.15</v>
      </c>
      <c r="CQ6" s="35">
        <f t="shared" si="10"/>
        <v>48.83</v>
      </c>
      <c r="CR6" s="35">
        <f t="shared" si="10"/>
        <v>59.08</v>
      </c>
      <c r="CS6" s="35">
        <f t="shared" si="10"/>
        <v>58.25</v>
      </c>
      <c r="CT6" s="35">
        <f t="shared" si="10"/>
        <v>61.94</v>
      </c>
      <c r="CU6" s="35">
        <f t="shared" si="10"/>
        <v>61.79</v>
      </c>
      <c r="CV6" s="35">
        <f t="shared" si="10"/>
        <v>59.94</v>
      </c>
      <c r="CW6" s="34" t="str">
        <f>IF(CW7="","",IF(CW7="-","【-】","【"&amp;SUBSTITUTE(TEXT(CW7,"#,##0.00"),"-","△")&amp;"】"))</f>
        <v>【57.80】</v>
      </c>
      <c r="CX6" s="35">
        <f>IF(CX7="",NA(),CX7)</f>
        <v>100</v>
      </c>
      <c r="CY6" s="35">
        <f t="shared" ref="CY6:DG6" si="11">IF(CY7="",NA(),CY7)</f>
        <v>100</v>
      </c>
      <c r="CZ6" s="35">
        <f t="shared" si="11"/>
        <v>100</v>
      </c>
      <c r="DA6" s="35">
        <f t="shared" si="11"/>
        <v>100</v>
      </c>
      <c r="DB6" s="35">
        <f t="shared" si="11"/>
        <v>100</v>
      </c>
      <c r="DC6" s="35">
        <f t="shared" si="11"/>
        <v>77.12</v>
      </c>
      <c r="DD6" s="35">
        <f t="shared" si="11"/>
        <v>68.150000000000006</v>
      </c>
      <c r="DE6" s="35">
        <f t="shared" si="11"/>
        <v>94.14</v>
      </c>
      <c r="DF6" s="35">
        <f t="shared" si="11"/>
        <v>92.44</v>
      </c>
      <c r="DG6" s="35">
        <f t="shared" si="11"/>
        <v>89.66</v>
      </c>
      <c r="DH6" s="34" t="str">
        <f>IF(DH7="","",IF(DH7="-","【-】","【"&amp;SUBSTITUTE(TEXT(DH7,"#,##0.00"),"-","△")&amp;"】"))</f>
        <v>【78.90】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2018</v>
      </c>
      <c r="C7" s="37">
        <v>32158</v>
      </c>
      <c r="D7" s="37">
        <v>47</v>
      </c>
      <c r="E7" s="37">
        <v>18</v>
      </c>
      <c r="F7" s="37">
        <v>0</v>
      </c>
      <c r="G7" s="37">
        <v>0</v>
      </c>
      <c r="H7" s="37" t="s">
        <v>98</v>
      </c>
      <c r="I7" s="37" t="s">
        <v>99</v>
      </c>
      <c r="J7" s="37" t="s">
        <v>100</v>
      </c>
      <c r="K7" s="37" t="s">
        <v>101</v>
      </c>
      <c r="L7" s="37" t="s">
        <v>102</v>
      </c>
      <c r="M7" s="37" t="s">
        <v>103</v>
      </c>
      <c r="N7" s="38" t="s">
        <v>104</v>
      </c>
      <c r="O7" s="38" t="s">
        <v>105</v>
      </c>
      <c r="P7" s="38">
        <v>8.25</v>
      </c>
      <c r="Q7" s="38">
        <v>100</v>
      </c>
      <c r="R7" s="38">
        <v>4932</v>
      </c>
      <c r="S7" s="38">
        <v>117360</v>
      </c>
      <c r="T7" s="38">
        <v>993.3</v>
      </c>
      <c r="U7" s="38">
        <v>118.15</v>
      </c>
      <c r="V7" s="38">
        <v>9634</v>
      </c>
      <c r="W7" s="38">
        <v>493.6</v>
      </c>
      <c r="X7" s="38">
        <v>19.52</v>
      </c>
      <c r="Y7" s="38">
        <v>100.21</v>
      </c>
      <c r="Z7" s="38">
        <v>99.86</v>
      </c>
      <c r="AA7" s="38">
        <v>100.01</v>
      </c>
      <c r="AB7" s="38">
        <v>100.04</v>
      </c>
      <c r="AC7" s="38">
        <v>100.02</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41.94</v>
      </c>
      <c r="BG7" s="38">
        <v>40.94</v>
      </c>
      <c r="BH7" s="38">
        <v>40.22</v>
      </c>
      <c r="BI7" s="38">
        <v>0</v>
      </c>
      <c r="BJ7" s="38">
        <v>0</v>
      </c>
      <c r="BK7" s="38">
        <v>416.91</v>
      </c>
      <c r="BL7" s="38">
        <v>392.19</v>
      </c>
      <c r="BM7" s="38">
        <v>248.44</v>
      </c>
      <c r="BN7" s="38">
        <v>244.85</v>
      </c>
      <c r="BO7" s="38">
        <v>296.89</v>
      </c>
      <c r="BP7" s="38">
        <v>325.02</v>
      </c>
      <c r="BQ7" s="38">
        <v>76.39</v>
      </c>
      <c r="BR7" s="38">
        <v>77.349999999999994</v>
      </c>
      <c r="BS7" s="38">
        <v>81.319999999999993</v>
      </c>
      <c r="BT7" s="38">
        <v>84.5</v>
      </c>
      <c r="BU7" s="38">
        <v>81.459999999999994</v>
      </c>
      <c r="BV7" s="38">
        <v>57.93</v>
      </c>
      <c r="BW7" s="38">
        <v>57.03</v>
      </c>
      <c r="BX7" s="38">
        <v>66.73</v>
      </c>
      <c r="BY7" s="38">
        <v>64.78</v>
      </c>
      <c r="BZ7" s="38">
        <v>63.06</v>
      </c>
      <c r="CA7" s="38">
        <v>60.61</v>
      </c>
      <c r="CB7" s="38">
        <v>315.83</v>
      </c>
      <c r="CC7" s="38">
        <v>314.42</v>
      </c>
      <c r="CD7" s="38">
        <v>300.70999999999998</v>
      </c>
      <c r="CE7" s="38">
        <v>290.95999999999998</v>
      </c>
      <c r="CF7" s="38">
        <v>302.95999999999998</v>
      </c>
      <c r="CG7" s="38">
        <v>276.93</v>
      </c>
      <c r="CH7" s="38">
        <v>283.73</v>
      </c>
      <c r="CI7" s="38">
        <v>241.29</v>
      </c>
      <c r="CJ7" s="38">
        <v>250.21</v>
      </c>
      <c r="CK7" s="38">
        <v>264.77</v>
      </c>
      <c r="CL7" s="38">
        <v>270.94</v>
      </c>
      <c r="CM7" s="38">
        <v>49.7</v>
      </c>
      <c r="CN7" s="38">
        <v>49.5</v>
      </c>
      <c r="CO7" s="38">
        <v>49.29</v>
      </c>
      <c r="CP7" s="38">
        <v>49.15</v>
      </c>
      <c r="CQ7" s="38">
        <v>48.83</v>
      </c>
      <c r="CR7" s="38">
        <v>59.08</v>
      </c>
      <c r="CS7" s="38">
        <v>58.25</v>
      </c>
      <c r="CT7" s="38">
        <v>61.94</v>
      </c>
      <c r="CU7" s="38">
        <v>61.79</v>
      </c>
      <c r="CV7" s="38">
        <v>59.94</v>
      </c>
      <c r="CW7" s="38">
        <v>57.8</v>
      </c>
      <c r="CX7" s="38">
        <v>100</v>
      </c>
      <c r="CY7" s="38">
        <v>100</v>
      </c>
      <c r="CZ7" s="38">
        <v>100</v>
      </c>
      <c r="DA7" s="38">
        <v>100</v>
      </c>
      <c r="DB7" s="38">
        <v>100</v>
      </c>
      <c r="DC7" s="38">
        <v>77.12</v>
      </c>
      <c r="DD7" s="38">
        <v>68.150000000000006</v>
      </c>
      <c r="DE7" s="38">
        <v>94.14</v>
      </c>
      <c r="DF7" s="38">
        <v>92.44</v>
      </c>
      <c r="DG7" s="38">
        <v>89.66</v>
      </c>
      <c r="DH7" s="38">
        <v>78.900000000000006</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ous10823</cp:lastModifiedBy>
  <cp:lastPrinted>2020-01-17T02:01:33Z</cp:lastPrinted>
  <dcterms:created xsi:type="dcterms:W3CDTF">2019-12-05T05:27:50Z</dcterms:created>
  <dcterms:modified xsi:type="dcterms:W3CDTF">2020-02-10T09:13:00Z</dcterms:modified>
  <cp:category/>
</cp:coreProperties>
</file>