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1022財務部財政課\財政係\公会計\H30年度\05 質疑等（トータル⇔市）\R1.5.10 成果物（標準ソフトウェアから）\"/>
    </mc:Choice>
  </mc:AlternateContent>
  <bookViews>
    <workbookView xWindow="0" yWindow="0" windowWidth="13440" windowHeight="6075" firstSheet="1"/>
  </bookViews>
  <sheets>
    <sheet name="貸借対照表" sheetId="5" r:id="rId1"/>
    <sheet name="行政コスト計算書" sheetId="6" r:id="rId2"/>
    <sheet name="純資産変動計算書" sheetId="7" r:id="rId3"/>
    <sheet name="資金収支計算書" sheetId="8" r:id="rId4"/>
    <sheet name="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行政コスト及び純資産変動計算書!$B$1:$W$65</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3" i="5"/>
  <c r="AD59" i="5" s="1"/>
  <c r="AD54" i="5"/>
  <c r="AD47" i="5"/>
  <c r="AD43" i="5"/>
  <c r="AD32" i="5"/>
  <c r="AE20" i="5"/>
  <c r="AD16" i="5"/>
  <c r="AE14" i="5"/>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29" i="5" l="1"/>
  <c r="AE69" i="5" s="1"/>
  <c r="AD46" i="5"/>
  <c r="AD15" i="5"/>
  <c r="Q16" i="8"/>
  <c r="W20" i="7"/>
  <c r="U20" i="7" s="1"/>
  <c r="R15" i="6"/>
  <c r="R14" i="6" s="1"/>
  <c r="AD14" i="5" l="1"/>
  <c r="AD69" i="5" s="1"/>
  <c r="W29" i="7"/>
  <c r="U29" i="7" s="1"/>
</calcChain>
</file>

<file path=xl/sharedStrings.xml><?xml version="1.0" encoding="utf-8"?>
<sst xmlns="http://schemas.openxmlformats.org/spreadsheetml/2006/main" count="788" uniqueCount="421">
  <si>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</si>
  <si>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</si>
  <si>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</si>
  <si>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</si>
  <si>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</si>
  <si>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</si>
  <si>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</si>
  <si>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</si>
  <si>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</si>
  <si>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</si>
  <si>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</si>
  <si>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</si>
  <si>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</si>
  <si>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</si>
  <si>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</si>
  <si>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</si>
  <si>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</si>
  <si>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</si>
  <si>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</si>
  <si>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</si>
  <si>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</si>
  <si>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</si>
  <si>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</si>
  <si>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</si>
  <si>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</si>
  <si>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</si>
  <si>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</si>
  <si>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</si>
  <si>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</si>
  <si>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</si>
  <si>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</si>
  <si>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</si>
  <si>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</si>
  <si>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</si>
  <si>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</si>
  <si>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</si>
  <si>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</si>
  <si>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</si>
  <si>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</si>
  <si>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</si>
  <si>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</si>
  <si>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</si>
  <si>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</si>
  <si>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</si>
  <si>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</si>
  <si>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</si>
  <si>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</si>
  <si>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</si>
  <si>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</si>
  <si>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</si>
  <si>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</si>
  <si>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</si>
  <si>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</si>
  <si>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</si>
  <si>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</si>
  <si>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</si>
  <si>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</si>
  <si>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</si>
  <si>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</si>
  <si>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</si>
  <si>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</si>
  <si>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</si>
  <si>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</si>
  <si>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</si>
  <si>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</si>
  <si>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</si>
  <si>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</si>
  <si>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</si>
  <si>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</si>
  <si>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</si>
  <si>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</si>
  <si>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</si>
  <si>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</si>
  <si>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</si>
  <si>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</si>
  <si>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</si>
  <si>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</si>
  <si>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</si>
  <si>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</si>
  <si>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</si>
  <si>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</si>
  <si>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</si>
  <si>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</si>
  <si>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</si>
  <si>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</si>
  <si>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</si>
  <si>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</si>
  <si>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</si>
  <si>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</si>
  <si>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</si>
  <si>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</si>
  <si>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</si>
  <si>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</si>
  <si>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</si>
  <si>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</si>
  <si>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</si>
  <si>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</si>
  <si>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</si>
  <si>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</si>
  <si>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</si>
  <si>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</si>
  <si>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</si>
  <si>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</si>
  <si>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</si>
  <si>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</si>
  <si>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</si>
  <si>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</si>
  <si>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</si>
  <si>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</si>
  <si>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</si>
  <si>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</si>
  <si>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</si>
  <si>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</si>
  <si>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</si>
  <si>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</si>
  <si>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</si>
  <si>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</si>
  <si>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</si>
  <si>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</si>
  <si>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</si>
  <si>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</si>
  <si>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</si>
  <si>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</si>
  <si>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</si>
  <si>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</si>
  <si>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</si>
  <si>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</si>
  <si>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</si>
  <si>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</si>
  <si>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</si>
  <si>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</si>
  <si>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</si>
  <si>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</si>
  <si>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</si>
  <si>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</si>
  <si>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</si>
  <si>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</si>
  <si>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</si>
  <si>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</si>
  <si>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</si>
  <si>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</si>
  <si>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</si>
  <si>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</si>
  <si>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</si>
  <si>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</si>
  <si>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</si>
  <si>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</si>
  <si>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</si>
  <si>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</si>
  <si>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</si>
  <si>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</si>
  <si>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</si>
  <si>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</si>
  <si>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</si>
  <si>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</si>
  <si>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</si>
  <si>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</si>
  <si>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</si>
  <si>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</si>
  <si>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</si>
  <si>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</si>
  <si>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</si>
  <si>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</si>
  <si>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</si>
  <si>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</si>
  <si>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</si>
  <si>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</si>
  <si>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</si>
  <si>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</si>
  <si>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</si>
  <si>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</si>
  <si>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</si>
  <si>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</si>
  <si>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</si>
  <si>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</si>
  <si>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</si>
  <si>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</si>
  <si>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</si>
  <si>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</si>
  <si>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</si>
  <si>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</si>
  <si>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</si>
  <si>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</si>
  <si>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</si>
  <si>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</si>
  <si>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</si>
  <si>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</si>
  <si>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</si>
  <si>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</si>
  <si>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</si>
  <si>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</si>
  <si>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</si>
  <si>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</si>
  <si>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</si>
  <si>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</si>
  <si>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</si>
  <si>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</si>
  <si>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</si>
  <si>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</si>
  <si>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</si>
  <si>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</si>
  <si>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</si>
  <si>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</si>
  <si>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</si>
  <si>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</si>
  <si>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</si>
  <si>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</si>
  <si>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</si>
  <si>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</si>
  <si>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</si>
  <si>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</si>
  <si>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</si>
  <si>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</si>
  <si>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</si>
  <si>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</si>
  <si>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</si>
  <si>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</si>
  <si>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</si>
  <si>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</si>
  <si>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</si>
  <si>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</si>
  <si>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</si>
  <si>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</si>
  <si>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</si>
  <si>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</si>
  <si>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</si>
  <si>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</si>
  <si>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</si>
  <si>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</si>
  <si>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</si>
  <si>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</si>
  <si>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</si>
  <si>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</si>
  <si>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</si>
  <si>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</si>
  <si>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</si>
  <si>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</si>
  <si>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</si>
  <si>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</si>
  <si>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</si>
  <si>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</si>
  <si>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</si>
  <si>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</si>
  <si>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</si>
  <si>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</si>
  <si>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</si>
  <si>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</si>
  <si>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</si>
  <si>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</si>
  <si>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</si>
  <si>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</si>
  <si>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</si>
  <si>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</si>
  <si>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</si>
  <si>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</si>
  <si>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</si>
  <si>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</si>
  <si>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</si>
  <si>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</si>
  <si>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</si>
  <si>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</si>
  <si>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</si>
  <si>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</si>
  <si>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</si>
  <si>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</si>
  <si>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</si>
  <si>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</si>
  <si>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</si>
  <si>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</si>
  <si>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</si>
  <si>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</si>
  <si>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</si>
  <si>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</si>
  <si>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</si>
  <si>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</si>
  <si>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</si>
  <si>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</si>
  <si>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</si>
  <si>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</si>
  <si>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</si>
  <si>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</si>
  <si>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</si>
  <si>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</si>
  <si>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</si>
  <si>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</si>
  <si>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</si>
  <si>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</si>
  <si>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</si>
  <si>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</si>
  <si>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</si>
  <si>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</si>
  <si>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</si>
  <si>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</si>
  <si>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</si>
  <si>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</si>
  <si>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</si>
  <si>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</si>
  <si>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</si>
  <si>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</si>
  <si>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</si>
  <si>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</si>
  <si>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</si>
  <si>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</si>
  <si>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</si>
  <si>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</si>
  <si>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</si>
  <si>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</si>
  <si>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</si>
  <si>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</si>
  <si>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</si>
  <si>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</si>
  <si>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</si>
  <si>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</si>
  <si>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</si>
  <si>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</si>
  <si>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</si>
  <si>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</si>
  <si>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</si>
  <si>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</si>
  <si>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</si>
  <si>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</si>
  <si>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</si>
  <si>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</si>
  <si>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</si>
  <si>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</si>
  <si>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</si>
  <si>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</si>
  <si>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</si>
  <si>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</si>
  <si>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</si>
  <si>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</si>
  <si>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</si>
  <si>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</si>
  <si>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</si>
  <si>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</si>
  <si>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バス事業特別会計</t>
  </si>
  <si>
    <t>*出力条件</t>
  </si>
  <si>
    <t>*会計年度 ： H29</t>
  </si>
  <si>
    <t>*出力帳票選択 ： 財務書類</t>
  </si>
  <si>
    <t>*団体区分 ： 一般会計等</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</si>
  <si>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</si>
  <si>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</si>
  <si>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</si>
  <si>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</si>
  <si>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</si>
  <si>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</si>
  <si>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</si>
  <si>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</si>
  <si>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</si>
  <si>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</si>
  <si>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その他財務書類作成のための基本となる重要な事項</t>
  </si>
  <si>
    <t>２．重要な会計方針の変更等</t>
  </si>
  <si>
    <t>会計処理の原則または手続を変更した場合には、その旨、変更の理由及び当該変更が財務書類に与えている影響の内容</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</si>
  <si>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</si>
  <si>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</si>
  <si>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</si>
  <si>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</si>
  <si>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</si>
  <si>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</si>
  <si>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</si>
  <si>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</si>
  <si>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</si>
  <si>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</si>
  <si>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</si>
  <si>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その他主要な偶発債務</t>
  </si>
  <si>
    <t>５．追加情報</t>
  </si>
  <si>
    <t>対象範囲（対象とする会計名）</t>
  </si>
  <si>
    <t>一般会計等と普通会計の対象範囲等の差異</t>
  </si>
  <si>
    <t>出納整理期間について、出納整理期間が設けられている旨（根拠条文を含みます。）及び出納整理期間における現金の受払い等を終了した後の計数をもって会計年度末の計数としている旨</t>
  </si>
  <si>
    <t>地方公共団体財政健全化法における健全化判断比率の状況</t>
  </si>
  <si>
    <t>利子補給等に係る債務負担行為の翌年度以降の支出予定額</t>
  </si>
  <si>
    <t>繰越事業に係る将来の支出予定額</t>
  </si>
  <si>
    <t>その他財務書類の内容を理解するために必要と認められる事項</t>
  </si>
  <si>
    <t>売却可能資産に係る資産科目別の金額及びその範囲</t>
  </si>
  <si>
    <t>減価償却について直接法を採用した場合、当該各有形固定資産の科目別または一括による減価償却累計額</t>
  </si>
  <si>
    <t>減債基金に係る積立不足の有無及び不足額</t>
  </si>
  <si>
    <t>基金借入金（繰替運用）の内容</t>
  </si>
  <si>
    <t>基準変更による影響額の内訳（開始貸借対照表を作成しない場合）</t>
  </si>
  <si>
    <t>純資産における固定資産等形成分及び余剰分（不足分）の内容</t>
  </si>
  <si>
    <t>基礎的財政収支</t>
  </si>
  <si>
    <t>重要な非資金取引</t>
  </si>
  <si>
    <t/>
  </si>
  <si>
    <t>（単位：千円）</t>
  </si>
  <si>
    <t>-</t>
    <phoneticPr fontId="2"/>
  </si>
  <si>
    <t>-</t>
    <phoneticPr fontId="2"/>
  </si>
  <si>
    <t>-</t>
    <phoneticPr fontId="2"/>
  </si>
  <si>
    <t>行政コスト計算書</t>
  </si>
  <si>
    <t>自　平成２９年４月１日　</t>
    <phoneticPr fontId="11"/>
  </si>
  <si>
    <t>至　平成３０年３月３１日</t>
    <phoneticPr fontId="11"/>
  </si>
  <si>
    <t>-</t>
    <phoneticPr fontId="11"/>
  </si>
  <si>
    <t>-</t>
    <phoneticPr fontId="11"/>
  </si>
  <si>
    <t>※</t>
  </si>
  <si>
    <t>純資産変動計算書</t>
  </si>
  <si>
    <t>自　平成２９年４月１日　</t>
    <phoneticPr fontId="11"/>
  </si>
  <si>
    <t>資金収支計算書</t>
  </si>
  <si>
    <t>自　平成２９年４月１日　</t>
    <phoneticPr fontId="11"/>
  </si>
  <si>
    <t>至　平成３０年３月３１日</t>
    <phoneticPr fontId="11"/>
  </si>
  <si>
    <t>-</t>
    <phoneticPr fontId="11"/>
  </si>
  <si>
    <t>貸借対照表</t>
  </si>
  <si>
    <t>（平成３０年３月３１日現在）</t>
  </si>
  <si>
    <t>行政コスト及び純資産変動計算書</t>
  </si>
  <si>
    <t>表示単位未満の金額は四捨五入することとしているが、四捨五入により合計金額
に齟齬が生じる場合は、その旨</t>
  </si>
  <si>
    <t>基準変更による影響額等（開始貸借対照表を作成しない場合。ただし、既に財務
書類を作成しているが開始貸借対照表を作成する場合であっても注記すること
が望まれます。）</t>
  </si>
  <si>
    <t>事業用資産／建物 ： 70,881,127,585円</t>
    <phoneticPr fontId="11"/>
  </si>
  <si>
    <t>事業用資産／工作物 ： 9,859,968,601円</t>
    <phoneticPr fontId="11"/>
  </si>
  <si>
    <t>事業用資産／船舶 ： 0円</t>
    <phoneticPr fontId="11"/>
  </si>
  <si>
    <t>事業用資産／浮標等 ： 0円</t>
    <phoneticPr fontId="11"/>
  </si>
  <si>
    <t>事業用資産／航空機 ： 0円</t>
    <phoneticPr fontId="11"/>
  </si>
  <si>
    <t>事業用資産／その他 ： 0円</t>
    <phoneticPr fontId="11"/>
  </si>
  <si>
    <t>インフラ資産／建物 ： 618,643,085円</t>
    <phoneticPr fontId="11"/>
  </si>
  <si>
    <t>インフラ資産／工作物 ： 221,060,894,488円</t>
    <phoneticPr fontId="11"/>
  </si>
  <si>
    <t>インフラ資産／その他 ： 0円</t>
    <phoneticPr fontId="11"/>
  </si>
  <si>
    <t>物品 ： 8,922,786,674円</t>
    <phoneticPr fontId="11"/>
  </si>
  <si>
    <t>地方交付税措置のある地方債のうち、将来の普通交付税の算定基礎である基準財
政需要額に含まれることが見込まれる金額</t>
  </si>
  <si>
    <t>将来負担に関する情報（地方公共団体財政健全化法における将来負担比率の算定
要素）</t>
  </si>
  <si>
    <t>自治法第２３４条の３に基づく長期継続契約で貸借対照表に計上されたリース
債務金額</t>
  </si>
  <si>
    <t>管理者と所有者が異なる指定区間外の国道や指定区間の一級河川等及び表示登
記が行われていない法定外公共物の財務情報（土地・償却資産別の取得価額等及
び減価償却累計額）（地方公共団体の資産としては計上しないものの、公共施設
等のマネジメントの観点から、注記することが望まれます。）</t>
  </si>
  <si>
    <t>道路、河川及び水路の敷地について、基準モデル等に基づいた評価を当該評価額
とした場合は、「資産評価及び固定資産台帳整備の手引き」６３段落による評価
額</t>
  </si>
  <si>
    <t>既存の決算情報との関連性（上記で示した「②一般会計等と普通会計の対象範囲
等の差異」に係るものを除きます。）</t>
  </si>
  <si>
    <t>資金収支計算書の業務活動収支と純資産変動計算書の本年度差額との差額の内
訳</t>
  </si>
  <si>
    <t>一時借入金の増減額が含まれていない旨並びに一時借入金の限度額及び利子の
金額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</si>
</sst>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28">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4" fillId="2" borderId="0" xfId="0" applyFont="1" applyFill="1" applyBorder="1" applyAlignment="1">
      <alignment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9" fillId="2" borderId="11" xfId="0" applyNumberFormat="1" applyFont="1" applyFill="1" applyBorder="1" applyAlignment="1">
      <alignment horizontal="center" vertical="center"/>
    </xf>
    <xf numFmtId="176" fontId="9" fillId="2" borderId="23" xfId="0" applyNumberFormat="1" applyFont="1" applyFill="1" applyBorder="1" applyAlignment="1">
      <alignment horizontal="center" vertical="center"/>
    </xf>
    <xf numFmtId="176" fontId="9" fillId="2" borderId="19" xfId="0" applyNumberFormat="1" applyFont="1" applyFill="1" applyBorder="1" applyAlignment="1">
      <alignment horizontal="center"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1" fillId="0" borderId="0" xfId="5" applyNumberFormat="1" applyFont="1" applyFill="1" applyBorder="1" applyAlignment="1">
      <alignment vertical="center"/>
    </xf>
    <xf numFmtId="176" fontId="1" fillId="0" borderId="20" xfId="5" applyNumberFormat="1" applyFont="1" applyFill="1" applyBorder="1" applyAlignment="1">
      <alignment horizontal="right" vertical="center"/>
    </xf>
    <xf numFmtId="176" fontId="10" fillId="0" borderId="0" xfId="5" applyNumberFormat="1" applyFont="1" applyFill="1" applyBorder="1" applyAlignment="1">
      <alignment vertical="center"/>
    </xf>
    <xf numFmtId="176" fontId="1" fillId="0" borderId="30" xfId="6" applyNumberFormat="1" applyFont="1" applyFill="1" applyBorder="1" applyAlignment="1">
      <alignment horizontal="center"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968;&#33324;&#20250;&#35336;&#31561;&#36001;&#21209;&#26360;&#39006;&#65288;&#21315;&#2087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1" zoomScale="85" zoomScaleNormal="85" zoomScaleSheetLayoutView="85" workbookViewId="0"/>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31" x14ac:dyDescent="0.15">
      <c r="D1" s="10" t="s">
        <v>336</v>
      </c>
    </row>
    <row r="2" spans="1:31" x14ac:dyDescent="0.15">
      <c r="D2" s="10" t="s">
        <v>337</v>
      </c>
    </row>
    <row r="3" spans="1:31" x14ac:dyDescent="0.15">
      <c r="D3" s="10" t="s">
        <v>338</v>
      </c>
    </row>
    <row r="4" spans="1:31" x14ac:dyDescent="0.15">
      <c r="D4" s="10" t="s">
        <v>339</v>
      </c>
    </row>
    <row r="5" spans="1:31" x14ac:dyDescent="0.15">
      <c r="D5" s="10" t="s">
        <v>340</v>
      </c>
    </row>
    <row r="6" spans="1:31" x14ac:dyDescent="0.15">
      <c r="D6" s="10" t="s">
        <v>341</v>
      </c>
    </row>
    <row r="7" spans="1:31" x14ac:dyDescent="0.15">
      <c r="D7" s="10" t="s">
        <v>342</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9" t="s">
        <v>398</v>
      </c>
      <c r="E9" s="9"/>
      <c r="F9" s="9"/>
      <c r="G9" s="9"/>
      <c r="H9" s="9"/>
      <c r="I9" s="9"/>
      <c r="J9" s="9"/>
      <c r="K9" s="9"/>
      <c r="L9" s="9"/>
      <c r="M9" s="9"/>
      <c r="N9" s="9"/>
      <c r="O9" s="9"/>
      <c r="P9" s="9"/>
      <c r="Q9" s="9"/>
      <c r="R9" s="9"/>
      <c r="S9" s="9"/>
      <c r="T9" s="9"/>
      <c r="U9" s="9"/>
      <c r="V9" s="9"/>
      <c r="W9" s="9"/>
      <c r="X9" s="9"/>
      <c r="Y9" s="9"/>
      <c r="Z9" s="9"/>
      <c r="AA9" s="9"/>
    </row>
    <row r="10" spans="1:31" ht="21" customHeight="1" x14ac:dyDescent="0.15">
      <c r="D10" s="11" t="s">
        <v>399</v>
      </c>
      <c r="E10" s="11"/>
      <c r="F10" s="11"/>
      <c r="G10" s="11"/>
      <c r="H10" s="11"/>
      <c r="I10" s="11"/>
      <c r="J10" s="11"/>
      <c r="K10" s="11"/>
      <c r="L10" s="11"/>
      <c r="M10" s="11"/>
      <c r="N10" s="11"/>
      <c r="O10" s="11"/>
      <c r="P10" s="11"/>
      <c r="Q10" s="11"/>
      <c r="R10" s="11"/>
      <c r="S10" s="11"/>
      <c r="T10" s="11"/>
      <c r="U10" s="11"/>
      <c r="V10" s="11"/>
      <c r="W10" s="11"/>
      <c r="X10" s="11"/>
      <c r="Y10" s="11"/>
      <c r="Z10" s="11"/>
      <c r="AA10" s="11"/>
    </row>
    <row r="11" spans="1:31"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382</v>
      </c>
      <c r="AB11" s="15"/>
    </row>
    <row r="12" spans="1:31" s="18" customFormat="1" ht="14.25" customHeight="1" thickBot="1" x14ac:dyDescent="0.2">
      <c r="A12" s="17" t="s">
        <v>315</v>
      </c>
      <c r="B12" s="17" t="s">
        <v>316</v>
      </c>
      <c r="D12" s="19" t="s">
        <v>0</v>
      </c>
      <c r="E12" s="20"/>
      <c r="F12" s="20"/>
      <c r="G12" s="20"/>
      <c r="H12" s="20"/>
      <c r="I12" s="20"/>
      <c r="J12" s="20"/>
      <c r="K12" s="21"/>
      <c r="L12" s="21"/>
      <c r="M12" s="21"/>
      <c r="N12" s="21"/>
      <c r="O12" s="21"/>
      <c r="P12" s="22" t="s">
        <v>317</v>
      </c>
      <c r="Q12" s="23"/>
      <c r="R12" s="20" t="s">
        <v>0</v>
      </c>
      <c r="S12" s="20"/>
      <c r="T12" s="20"/>
      <c r="U12" s="20"/>
      <c r="V12" s="20"/>
      <c r="W12" s="20"/>
      <c r="X12" s="20"/>
      <c r="Y12" s="20"/>
      <c r="Z12" s="22" t="s">
        <v>317</v>
      </c>
      <c r="AA12" s="23"/>
    </row>
    <row r="13" spans="1:31" ht="14.65" customHeight="1" x14ac:dyDescent="0.15">
      <c r="D13" s="24" t="s">
        <v>318</v>
      </c>
      <c r="E13" s="25"/>
      <c r="F13" s="26"/>
      <c r="G13" s="27"/>
      <c r="H13" s="27"/>
      <c r="I13" s="27"/>
      <c r="J13" s="27"/>
      <c r="K13" s="25"/>
      <c r="L13" s="25"/>
      <c r="M13" s="25"/>
      <c r="N13" s="25"/>
      <c r="O13" s="416"/>
      <c r="P13" s="417"/>
      <c r="Q13" s="29"/>
      <c r="R13" s="26" t="s">
        <v>319</v>
      </c>
      <c r="S13" s="26"/>
      <c r="T13" s="26"/>
      <c r="U13" s="26"/>
      <c r="V13" s="26"/>
      <c r="W13" s="26"/>
      <c r="X13" s="26"/>
      <c r="Y13" s="25"/>
      <c r="Z13" s="28"/>
      <c r="AA13" s="30"/>
    </row>
    <row r="14" spans="1:31" ht="14.65" customHeight="1" x14ac:dyDescent="0.15">
      <c r="A14" s="7" t="s">
        <v>3</v>
      </c>
      <c r="B14" s="7" t="s">
        <v>101</v>
      </c>
      <c r="D14" s="31"/>
      <c r="E14" s="26" t="s">
        <v>4</v>
      </c>
      <c r="F14" s="26"/>
      <c r="G14" s="26"/>
      <c r="H14" s="26"/>
      <c r="I14" s="26"/>
      <c r="J14" s="26"/>
      <c r="K14" s="25"/>
      <c r="L14" s="25"/>
      <c r="M14" s="25"/>
      <c r="N14" s="25"/>
      <c r="O14" s="416"/>
      <c r="P14" s="32">
        <v>349901755</v>
      </c>
      <c r="Q14" s="33"/>
      <c r="R14" s="26"/>
      <c r="S14" s="26" t="s">
        <v>102</v>
      </c>
      <c r="T14" s="26"/>
      <c r="U14" s="26"/>
      <c r="V14" s="26"/>
      <c r="W14" s="26"/>
      <c r="X14" s="26"/>
      <c r="Y14" s="25"/>
      <c r="Z14" s="32">
        <v>72830988</v>
      </c>
      <c r="AA14" s="34"/>
      <c r="AD14" s="10">
        <f>IF(AND(AD15="-",AD43="-",AD46="-"),"-",SUM(AD15,AD43,AD46))</f>
        <v>349901755282</v>
      </c>
      <c r="AE14" s="10">
        <f>IF(COUNTIF(AE15:AE19,"-")=COUNTA(AE15:AE19),"-",SUM(AE15:AE19))</f>
        <v>72830988003</v>
      </c>
    </row>
    <row r="15" spans="1:31" ht="14.65" customHeight="1" x14ac:dyDescent="0.15">
      <c r="A15" s="7" t="s">
        <v>5</v>
      </c>
      <c r="B15" s="7" t="s">
        <v>103</v>
      </c>
      <c r="D15" s="31"/>
      <c r="E15" s="26"/>
      <c r="F15" s="26" t="s">
        <v>6</v>
      </c>
      <c r="G15" s="26"/>
      <c r="H15" s="26"/>
      <c r="I15" s="26"/>
      <c r="J15" s="26"/>
      <c r="K15" s="25"/>
      <c r="L15" s="25"/>
      <c r="M15" s="25"/>
      <c r="N15" s="25"/>
      <c r="O15" s="416"/>
      <c r="P15" s="32">
        <v>327112292</v>
      </c>
      <c r="Q15" s="33" t="s">
        <v>391</v>
      </c>
      <c r="R15" s="26"/>
      <c r="S15" s="26"/>
      <c r="T15" s="26" t="s">
        <v>320</v>
      </c>
      <c r="U15" s="26"/>
      <c r="V15" s="26"/>
      <c r="W15" s="26"/>
      <c r="X15" s="26"/>
      <c r="Y15" s="25"/>
      <c r="Z15" s="32">
        <v>65981828</v>
      </c>
      <c r="AA15" s="34"/>
      <c r="AD15" s="10">
        <f>IF(AND(AD16="-",AD32="-",COUNTIF(AD41:AD42,"-")=COUNTA(AD41:AD42)),"-",SUM(AD16,AD32,AD41:AD42))</f>
        <v>327112291710</v>
      </c>
      <c r="AE15" s="10">
        <v>65981828003</v>
      </c>
    </row>
    <row r="16" spans="1:31" ht="14.65" customHeight="1" x14ac:dyDescent="0.15">
      <c r="A16" s="7" t="s">
        <v>7</v>
      </c>
      <c r="B16" s="7" t="s">
        <v>104</v>
      </c>
      <c r="D16" s="31"/>
      <c r="E16" s="26"/>
      <c r="F16" s="26"/>
      <c r="G16" s="26" t="s">
        <v>8</v>
      </c>
      <c r="H16" s="26"/>
      <c r="I16" s="26"/>
      <c r="J16" s="26"/>
      <c r="K16" s="25"/>
      <c r="L16" s="25"/>
      <c r="M16" s="25"/>
      <c r="N16" s="25"/>
      <c r="O16" s="416"/>
      <c r="P16" s="32">
        <v>102042492</v>
      </c>
      <c r="Q16" s="33" t="s">
        <v>391</v>
      </c>
      <c r="R16" s="26"/>
      <c r="S16" s="26"/>
      <c r="T16" s="26" t="s">
        <v>105</v>
      </c>
      <c r="U16" s="26"/>
      <c r="V16" s="26"/>
      <c r="W16" s="26"/>
      <c r="X16" s="26"/>
      <c r="Y16" s="25"/>
      <c r="Z16" s="32" t="s">
        <v>385</v>
      </c>
      <c r="AA16" s="34"/>
      <c r="AD16" s="10">
        <f>IF(COUNTIF(AD17:AD31,"-")=COUNTA(AD17:AD31),"-",SUM(AD17:AD31))</f>
        <v>102042492297</v>
      </c>
      <c r="AE16" s="10" t="s">
        <v>11</v>
      </c>
    </row>
    <row r="17" spans="1:31" ht="14.65" customHeight="1" x14ac:dyDescent="0.15">
      <c r="A17" s="7" t="s">
        <v>9</v>
      </c>
      <c r="B17" s="7" t="s">
        <v>106</v>
      </c>
      <c r="D17" s="31"/>
      <c r="E17" s="26"/>
      <c r="F17" s="26"/>
      <c r="G17" s="26"/>
      <c r="H17" s="26" t="s">
        <v>10</v>
      </c>
      <c r="I17" s="26"/>
      <c r="J17" s="26"/>
      <c r="K17" s="25"/>
      <c r="L17" s="25"/>
      <c r="M17" s="25"/>
      <c r="N17" s="25"/>
      <c r="O17" s="416"/>
      <c r="P17" s="32">
        <v>38227369</v>
      </c>
      <c r="Q17" s="33"/>
      <c r="R17" s="26"/>
      <c r="S17" s="26"/>
      <c r="T17" s="26" t="s">
        <v>107</v>
      </c>
      <c r="U17" s="26"/>
      <c r="V17" s="26"/>
      <c r="W17" s="26"/>
      <c r="X17" s="26"/>
      <c r="Y17" s="25"/>
      <c r="Z17" s="32">
        <v>6849160</v>
      </c>
      <c r="AA17" s="34"/>
      <c r="AD17" s="10">
        <v>38227369472</v>
      </c>
      <c r="AE17" s="10">
        <v>6849160000</v>
      </c>
    </row>
    <row r="18" spans="1:31" ht="14.65" customHeight="1" x14ac:dyDescent="0.15">
      <c r="A18" s="7" t="s">
        <v>12</v>
      </c>
      <c r="B18" s="7" t="s">
        <v>108</v>
      </c>
      <c r="D18" s="31"/>
      <c r="E18" s="26"/>
      <c r="F18" s="26"/>
      <c r="G18" s="26"/>
      <c r="H18" s="26" t="s">
        <v>13</v>
      </c>
      <c r="I18" s="26"/>
      <c r="J18" s="26"/>
      <c r="K18" s="25"/>
      <c r="L18" s="25"/>
      <c r="M18" s="25"/>
      <c r="N18" s="25"/>
      <c r="O18" s="416"/>
      <c r="P18" s="32">
        <v>11378460</v>
      </c>
      <c r="Q18" s="33"/>
      <c r="R18" s="26"/>
      <c r="S18" s="26"/>
      <c r="T18" s="26" t="s">
        <v>109</v>
      </c>
      <c r="U18" s="26"/>
      <c r="V18" s="26"/>
      <c r="W18" s="26"/>
      <c r="X18" s="26"/>
      <c r="Y18" s="25"/>
      <c r="Z18" s="32" t="s">
        <v>384</v>
      </c>
      <c r="AA18" s="34"/>
      <c r="AD18" s="10">
        <v>11378459700</v>
      </c>
      <c r="AE18" s="10" t="s">
        <v>11</v>
      </c>
    </row>
    <row r="19" spans="1:31" ht="14.65" customHeight="1" x14ac:dyDescent="0.15">
      <c r="A19" s="7" t="s">
        <v>14</v>
      </c>
      <c r="B19" s="7" t="s">
        <v>110</v>
      </c>
      <c r="D19" s="31"/>
      <c r="E19" s="26"/>
      <c r="F19" s="26"/>
      <c r="G19" s="26"/>
      <c r="H19" s="26" t="s">
        <v>15</v>
      </c>
      <c r="I19" s="26"/>
      <c r="J19" s="26"/>
      <c r="K19" s="25"/>
      <c r="L19" s="25"/>
      <c r="M19" s="25"/>
      <c r="N19" s="25"/>
      <c r="O19" s="416"/>
      <c r="P19" s="32">
        <v>117225194</v>
      </c>
      <c r="Q19" s="33"/>
      <c r="R19" s="26"/>
      <c r="S19" s="26"/>
      <c r="T19" s="26" t="s">
        <v>35</v>
      </c>
      <c r="U19" s="26"/>
      <c r="V19" s="26"/>
      <c r="W19" s="26"/>
      <c r="X19" s="26"/>
      <c r="Y19" s="25"/>
      <c r="Z19" s="32" t="s">
        <v>384</v>
      </c>
      <c r="AA19" s="34"/>
      <c r="AD19" s="10">
        <v>117225194207</v>
      </c>
      <c r="AE19" s="10" t="s">
        <v>11</v>
      </c>
    </row>
    <row r="20" spans="1:31" ht="14.65" customHeight="1" x14ac:dyDescent="0.15">
      <c r="A20" s="7" t="s">
        <v>16</v>
      </c>
      <c r="B20" s="7" t="s">
        <v>111</v>
      </c>
      <c r="D20" s="31"/>
      <c r="E20" s="26"/>
      <c r="F20" s="26"/>
      <c r="G20" s="26"/>
      <c r="H20" s="26" t="s">
        <v>17</v>
      </c>
      <c r="I20" s="26"/>
      <c r="J20" s="26"/>
      <c r="K20" s="25"/>
      <c r="L20" s="25"/>
      <c r="M20" s="25"/>
      <c r="N20" s="25"/>
      <c r="O20" s="416"/>
      <c r="P20" s="32">
        <v>-70881128</v>
      </c>
      <c r="Q20" s="33"/>
      <c r="R20" s="26"/>
      <c r="S20" s="26" t="s">
        <v>112</v>
      </c>
      <c r="T20" s="26"/>
      <c r="U20" s="26"/>
      <c r="V20" s="26"/>
      <c r="W20" s="26"/>
      <c r="X20" s="26"/>
      <c r="Y20" s="25"/>
      <c r="Z20" s="32">
        <v>8747209</v>
      </c>
      <c r="AA20" s="34" t="s">
        <v>391</v>
      </c>
      <c r="AD20" s="10">
        <v>-70881127585</v>
      </c>
      <c r="AE20" s="10">
        <f>IF(COUNTIF(AE21:AE28,"-")=COUNTA(AE21:AE28),"-",SUM(AE21:AE28))</f>
        <v>8747209300</v>
      </c>
    </row>
    <row r="21" spans="1:31" ht="14.65" customHeight="1" x14ac:dyDescent="0.15">
      <c r="A21" s="7" t="s">
        <v>18</v>
      </c>
      <c r="B21" s="7" t="s">
        <v>113</v>
      </c>
      <c r="D21" s="31"/>
      <c r="E21" s="26"/>
      <c r="F21" s="26"/>
      <c r="G21" s="26"/>
      <c r="H21" s="26" t="s">
        <v>19</v>
      </c>
      <c r="I21" s="26"/>
      <c r="J21" s="26"/>
      <c r="K21" s="25"/>
      <c r="L21" s="25"/>
      <c r="M21" s="25"/>
      <c r="N21" s="25"/>
      <c r="O21" s="416"/>
      <c r="P21" s="32">
        <v>15603449</v>
      </c>
      <c r="Q21" s="33"/>
      <c r="R21" s="26"/>
      <c r="S21" s="26"/>
      <c r="T21" s="26" t="s">
        <v>321</v>
      </c>
      <c r="U21" s="26"/>
      <c r="V21" s="26"/>
      <c r="W21" s="26"/>
      <c r="X21" s="26"/>
      <c r="Y21" s="25"/>
      <c r="Z21" s="32">
        <v>7903777</v>
      </c>
      <c r="AA21" s="34"/>
      <c r="AD21" s="10">
        <v>15603449088</v>
      </c>
      <c r="AE21" s="10">
        <v>7903777011</v>
      </c>
    </row>
    <row r="22" spans="1:31" ht="14.65" customHeight="1" x14ac:dyDescent="0.15">
      <c r="A22" s="7" t="s">
        <v>20</v>
      </c>
      <c r="B22" s="7" t="s">
        <v>114</v>
      </c>
      <c r="D22" s="31"/>
      <c r="E22" s="26"/>
      <c r="F22" s="26"/>
      <c r="G22" s="26"/>
      <c r="H22" s="26" t="s">
        <v>21</v>
      </c>
      <c r="I22" s="26"/>
      <c r="J22" s="26"/>
      <c r="K22" s="25"/>
      <c r="L22" s="25"/>
      <c r="M22" s="25"/>
      <c r="N22" s="25"/>
      <c r="O22" s="416"/>
      <c r="P22" s="32">
        <v>-9859969</v>
      </c>
      <c r="Q22" s="33"/>
      <c r="R22" s="26"/>
      <c r="S22" s="26"/>
      <c r="T22" s="26" t="s">
        <v>115</v>
      </c>
      <c r="U22" s="26"/>
      <c r="V22" s="26"/>
      <c r="W22" s="26"/>
      <c r="X22" s="26"/>
      <c r="Y22" s="25"/>
      <c r="Z22" s="32">
        <v>192</v>
      </c>
      <c r="AA22" s="34"/>
      <c r="AD22" s="10">
        <v>-9859968601</v>
      </c>
      <c r="AE22" s="10">
        <v>191538</v>
      </c>
    </row>
    <row r="23" spans="1:31" ht="14.65" customHeight="1" x14ac:dyDescent="0.15">
      <c r="A23" s="7" t="s">
        <v>22</v>
      </c>
      <c r="B23" s="7" t="s">
        <v>116</v>
      </c>
      <c r="D23" s="31"/>
      <c r="E23" s="26"/>
      <c r="F23" s="26"/>
      <c r="G23" s="26"/>
      <c r="H23" s="26" t="s">
        <v>23</v>
      </c>
      <c r="I23" s="35"/>
      <c r="J23" s="35"/>
      <c r="K23" s="36"/>
      <c r="L23" s="36"/>
      <c r="M23" s="36"/>
      <c r="N23" s="36"/>
      <c r="O23" s="418"/>
      <c r="P23" s="32" t="s">
        <v>383</v>
      </c>
      <c r="Q23" s="33"/>
      <c r="R23" s="26"/>
      <c r="S23" s="26"/>
      <c r="T23" s="26" t="s">
        <v>117</v>
      </c>
      <c r="U23" s="26"/>
      <c r="V23" s="26"/>
      <c r="W23" s="26"/>
      <c r="X23" s="26"/>
      <c r="Y23" s="25"/>
      <c r="Z23" s="32" t="s">
        <v>383</v>
      </c>
      <c r="AA23" s="34"/>
      <c r="AD23" s="10" t="s">
        <v>11</v>
      </c>
      <c r="AE23" s="10" t="s">
        <v>11</v>
      </c>
    </row>
    <row r="24" spans="1:31" ht="14.65" customHeight="1" x14ac:dyDescent="0.15">
      <c r="A24" s="7" t="s">
        <v>24</v>
      </c>
      <c r="B24" s="7" t="s">
        <v>118</v>
      </c>
      <c r="D24" s="31"/>
      <c r="E24" s="26"/>
      <c r="F24" s="26"/>
      <c r="G24" s="26"/>
      <c r="H24" s="26" t="s">
        <v>25</v>
      </c>
      <c r="I24" s="35"/>
      <c r="J24" s="35"/>
      <c r="K24" s="36"/>
      <c r="L24" s="36"/>
      <c r="M24" s="36"/>
      <c r="N24" s="36"/>
      <c r="O24" s="418"/>
      <c r="P24" s="32" t="s">
        <v>384</v>
      </c>
      <c r="Q24" s="33"/>
      <c r="R24" s="25"/>
      <c r="S24" s="26"/>
      <c r="T24" s="26" t="s">
        <v>119</v>
      </c>
      <c r="U24" s="26"/>
      <c r="V24" s="26"/>
      <c r="W24" s="26"/>
      <c r="X24" s="26"/>
      <c r="Y24" s="25"/>
      <c r="Z24" s="32" t="s">
        <v>384</v>
      </c>
      <c r="AA24" s="34"/>
      <c r="AD24" s="10" t="s">
        <v>11</v>
      </c>
      <c r="AE24" s="10" t="s">
        <v>11</v>
      </c>
    </row>
    <row r="25" spans="1:31" ht="14.65" customHeight="1" x14ac:dyDescent="0.15">
      <c r="A25" s="7" t="s">
        <v>26</v>
      </c>
      <c r="B25" s="7" t="s">
        <v>120</v>
      </c>
      <c r="D25" s="31"/>
      <c r="E25" s="26"/>
      <c r="F25" s="26"/>
      <c r="G25" s="26"/>
      <c r="H25" s="26" t="s">
        <v>27</v>
      </c>
      <c r="I25" s="35"/>
      <c r="J25" s="35"/>
      <c r="K25" s="36"/>
      <c r="L25" s="36"/>
      <c r="M25" s="36"/>
      <c r="N25" s="36"/>
      <c r="O25" s="418"/>
      <c r="P25" s="32" t="s">
        <v>383</v>
      </c>
      <c r="Q25" s="33"/>
      <c r="R25" s="25"/>
      <c r="S25" s="26"/>
      <c r="T25" s="26" t="s">
        <v>121</v>
      </c>
      <c r="U25" s="26"/>
      <c r="V25" s="26"/>
      <c r="W25" s="26"/>
      <c r="X25" s="26"/>
      <c r="Y25" s="25"/>
      <c r="Z25" s="32" t="s">
        <v>385</v>
      </c>
      <c r="AA25" s="34"/>
      <c r="AD25" s="10" t="s">
        <v>11</v>
      </c>
      <c r="AE25" s="10" t="s">
        <v>11</v>
      </c>
    </row>
    <row r="26" spans="1:31" ht="14.65" customHeight="1" x14ac:dyDescent="0.15">
      <c r="A26" s="7" t="s">
        <v>28</v>
      </c>
      <c r="B26" s="7" t="s">
        <v>122</v>
      </c>
      <c r="D26" s="31"/>
      <c r="E26" s="26"/>
      <c r="F26" s="26"/>
      <c r="G26" s="26"/>
      <c r="H26" s="26" t="s">
        <v>29</v>
      </c>
      <c r="I26" s="35"/>
      <c r="J26" s="35"/>
      <c r="K26" s="36"/>
      <c r="L26" s="36"/>
      <c r="M26" s="36"/>
      <c r="N26" s="36"/>
      <c r="O26" s="418"/>
      <c r="P26" s="32" t="s">
        <v>383</v>
      </c>
      <c r="Q26" s="33"/>
      <c r="R26" s="26"/>
      <c r="S26" s="26"/>
      <c r="T26" s="26" t="s">
        <v>123</v>
      </c>
      <c r="U26" s="26"/>
      <c r="V26" s="26"/>
      <c r="W26" s="26"/>
      <c r="X26" s="26"/>
      <c r="Y26" s="25"/>
      <c r="Z26" s="32">
        <v>476430</v>
      </c>
      <c r="AA26" s="34"/>
      <c r="AD26" s="10" t="s">
        <v>11</v>
      </c>
      <c r="AE26" s="10">
        <v>476430023</v>
      </c>
    </row>
    <row r="27" spans="1:31" ht="14.65" customHeight="1" x14ac:dyDescent="0.15">
      <c r="A27" s="7" t="s">
        <v>30</v>
      </c>
      <c r="B27" s="7" t="s">
        <v>124</v>
      </c>
      <c r="D27" s="31"/>
      <c r="E27" s="26"/>
      <c r="F27" s="26"/>
      <c r="G27" s="26"/>
      <c r="H27" s="26" t="s">
        <v>31</v>
      </c>
      <c r="I27" s="35"/>
      <c r="J27" s="35"/>
      <c r="K27" s="36"/>
      <c r="L27" s="36"/>
      <c r="M27" s="36"/>
      <c r="N27" s="36"/>
      <c r="O27" s="418"/>
      <c r="P27" s="32" t="s">
        <v>384</v>
      </c>
      <c r="Q27" s="33"/>
      <c r="R27" s="26"/>
      <c r="S27" s="26"/>
      <c r="T27" s="26" t="s">
        <v>125</v>
      </c>
      <c r="U27" s="26"/>
      <c r="V27" s="26"/>
      <c r="W27" s="26"/>
      <c r="X27" s="26"/>
      <c r="Y27" s="25"/>
      <c r="Z27" s="32">
        <v>366811</v>
      </c>
      <c r="AA27" s="34"/>
      <c r="AD27" s="10" t="s">
        <v>11</v>
      </c>
      <c r="AE27" s="10">
        <v>366810728</v>
      </c>
    </row>
    <row r="28" spans="1:31" ht="14.65" customHeight="1" x14ac:dyDescent="0.15">
      <c r="A28" s="7" t="s">
        <v>32</v>
      </c>
      <c r="B28" s="7" t="s">
        <v>126</v>
      </c>
      <c r="D28" s="31"/>
      <c r="E28" s="26"/>
      <c r="F28" s="26"/>
      <c r="G28" s="26"/>
      <c r="H28" s="26" t="s">
        <v>33</v>
      </c>
      <c r="I28" s="35"/>
      <c r="J28" s="35"/>
      <c r="K28" s="36"/>
      <c r="L28" s="36"/>
      <c r="M28" s="36"/>
      <c r="N28" s="36"/>
      <c r="O28" s="418"/>
      <c r="P28" s="32" t="s">
        <v>384</v>
      </c>
      <c r="Q28" s="33"/>
      <c r="R28" s="26"/>
      <c r="S28" s="26"/>
      <c r="T28" s="26" t="s">
        <v>35</v>
      </c>
      <c r="U28" s="26"/>
      <c r="V28" s="26"/>
      <c r="W28" s="26"/>
      <c r="X28" s="26"/>
      <c r="Y28" s="25"/>
      <c r="Z28" s="32" t="s">
        <v>383</v>
      </c>
      <c r="AA28" s="34"/>
      <c r="AD28" s="10" t="s">
        <v>11</v>
      </c>
      <c r="AE28" s="10" t="s">
        <v>11</v>
      </c>
    </row>
    <row r="29" spans="1:31" ht="14.65" customHeight="1" x14ac:dyDescent="0.15">
      <c r="A29" s="7" t="s">
        <v>34</v>
      </c>
      <c r="B29" s="7" t="s">
        <v>99</v>
      </c>
      <c r="D29" s="31"/>
      <c r="E29" s="26"/>
      <c r="F29" s="26"/>
      <c r="G29" s="26"/>
      <c r="H29" s="26" t="s">
        <v>35</v>
      </c>
      <c r="I29" s="26"/>
      <c r="J29" s="26"/>
      <c r="K29" s="25"/>
      <c r="L29" s="25"/>
      <c r="M29" s="25"/>
      <c r="N29" s="25"/>
      <c r="O29" s="416"/>
      <c r="P29" s="32">
        <v>0</v>
      </c>
      <c r="Q29" s="33"/>
      <c r="R29" s="37" t="s">
        <v>100</v>
      </c>
      <c r="S29" s="38"/>
      <c r="T29" s="38"/>
      <c r="U29" s="38"/>
      <c r="V29" s="38"/>
      <c r="W29" s="38"/>
      <c r="X29" s="38"/>
      <c r="Y29" s="38"/>
      <c r="Z29" s="39">
        <v>81578197</v>
      </c>
      <c r="AA29" s="40"/>
      <c r="AD29" s="10">
        <v>0</v>
      </c>
      <c r="AE29" s="10">
        <f>IF(AND(AE14="-",AE20="-"),"-",SUM(AE14,AE20))</f>
        <v>81578197303</v>
      </c>
    </row>
    <row r="30" spans="1:31" ht="14.65" customHeight="1" x14ac:dyDescent="0.15">
      <c r="A30" s="7" t="s">
        <v>36</v>
      </c>
      <c r="D30" s="31"/>
      <c r="E30" s="26"/>
      <c r="F30" s="26"/>
      <c r="G30" s="26"/>
      <c r="H30" s="26" t="s">
        <v>37</v>
      </c>
      <c r="I30" s="26"/>
      <c r="J30" s="26"/>
      <c r="K30" s="25"/>
      <c r="L30" s="25"/>
      <c r="M30" s="25"/>
      <c r="N30" s="25"/>
      <c r="O30" s="416"/>
      <c r="P30" s="32" t="s">
        <v>383</v>
      </c>
      <c r="Q30" s="33"/>
      <c r="R30" s="26" t="s">
        <v>322</v>
      </c>
      <c r="S30" s="41"/>
      <c r="T30" s="41"/>
      <c r="U30" s="41"/>
      <c r="V30" s="41"/>
      <c r="W30" s="41"/>
      <c r="X30" s="41"/>
      <c r="Y30" s="41"/>
      <c r="Z30" s="42"/>
      <c r="AA30" s="43"/>
      <c r="AD30" s="10" t="s">
        <v>11</v>
      </c>
    </row>
    <row r="31" spans="1:31" ht="14.65" customHeight="1" x14ac:dyDescent="0.15">
      <c r="A31" s="7" t="s">
        <v>38</v>
      </c>
      <c r="B31" s="7" t="s">
        <v>129</v>
      </c>
      <c r="D31" s="31"/>
      <c r="E31" s="26"/>
      <c r="F31" s="26"/>
      <c r="G31" s="26"/>
      <c r="H31" s="26" t="s">
        <v>39</v>
      </c>
      <c r="I31" s="26"/>
      <c r="J31" s="26"/>
      <c r="K31" s="25"/>
      <c r="L31" s="25"/>
      <c r="M31" s="25"/>
      <c r="N31" s="25"/>
      <c r="O31" s="416"/>
      <c r="P31" s="32">
        <v>349116</v>
      </c>
      <c r="Q31" s="33"/>
      <c r="R31" s="26"/>
      <c r="S31" s="26" t="s">
        <v>130</v>
      </c>
      <c r="T31" s="26"/>
      <c r="U31" s="26"/>
      <c r="V31" s="26"/>
      <c r="W31" s="26"/>
      <c r="X31" s="26"/>
      <c r="Y31" s="25"/>
      <c r="Z31" s="32">
        <v>359158483</v>
      </c>
      <c r="AA31" s="34"/>
      <c r="AD31" s="10">
        <v>349116016</v>
      </c>
      <c r="AE31" s="10">
        <v>359158483218</v>
      </c>
    </row>
    <row r="32" spans="1:31" ht="14.65" customHeight="1" x14ac:dyDescent="0.15">
      <c r="A32" s="7" t="s">
        <v>40</v>
      </c>
      <c r="B32" s="7" t="s">
        <v>131</v>
      </c>
      <c r="D32" s="31"/>
      <c r="E32" s="26"/>
      <c r="F32" s="26"/>
      <c r="G32" s="26" t="s">
        <v>41</v>
      </c>
      <c r="H32" s="26"/>
      <c r="I32" s="26"/>
      <c r="J32" s="26"/>
      <c r="K32" s="25"/>
      <c r="L32" s="25"/>
      <c r="M32" s="25"/>
      <c r="N32" s="25"/>
      <c r="O32" s="416"/>
      <c r="P32" s="32">
        <v>223797408</v>
      </c>
      <c r="Q32" s="33" t="s">
        <v>391</v>
      </c>
      <c r="R32" s="26"/>
      <c r="S32" s="25" t="s">
        <v>132</v>
      </c>
      <c r="T32" s="26"/>
      <c r="U32" s="26"/>
      <c r="V32" s="26"/>
      <c r="W32" s="26"/>
      <c r="X32" s="26"/>
      <c r="Y32" s="25"/>
      <c r="Z32" s="32">
        <v>-80518921</v>
      </c>
      <c r="AA32" s="34"/>
      <c r="AD32" s="10">
        <f>IF(COUNTIF(AD33:AD40,"-")=COUNTA(AD33:AD40),"-",SUM(AD33:AD40))</f>
        <v>223797407792</v>
      </c>
      <c r="AE32" s="10">
        <v>-80518920593</v>
      </c>
    </row>
    <row r="33" spans="1:30" ht="14.65" customHeight="1" x14ac:dyDescent="0.15">
      <c r="A33" s="7" t="s">
        <v>42</v>
      </c>
      <c r="D33" s="31"/>
      <c r="E33" s="26"/>
      <c r="F33" s="26"/>
      <c r="G33" s="26"/>
      <c r="H33" s="26" t="s">
        <v>10</v>
      </c>
      <c r="I33" s="26"/>
      <c r="J33" s="26"/>
      <c r="K33" s="25"/>
      <c r="L33" s="25"/>
      <c r="M33" s="25"/>
      <c r="N33" s="25"/>
      <c r="O33" s="416"/>
      <c r="P33" s="32">
        <v>14891187</v>
      </c>
      <c r="Q33" s="33"/>
      <c r="R33" s="31"/>
      <c r="S33" s="26"/>
      <c r="T33" s="26"/>
      <c r="U33" s="26"/>
      <c r="V33" s="26"/>
      <c r="W33" s="26"/>
      <c r="X33" s="26"/>
      <c r="Y33" s="25"/>
      <c r="Z33" s="32"/>
      <c r="AA33" s="44"/>
      <c r="AD33" s="10">
        <v>14891187244</v>
      </c>
    </row>
    <row r="34" spans="1:30" ht="14.65" customHeight="1" x14ac:dyDescent="0.15">
      <c r="A34" s="7" t="s">
        <v>43</v>
      </c>
      <c r="D34" s="31"/>
      <c r="E34" s="26"/>
      <c r="F34" s="26"/>
      <c r="G34" s="26"/>
      <c r="H34" s="26" t="s">
        <v>15</v>
      </c>
      <c r="I34" s="26"/>
      <c r="J34" s="26"/>
      <c r="K34" s="25"/>
      <c r="L34" s="25"/>
      <c r="M34" s="25"/>
      <c r="N34" s="25"/>
      <c r="O34" s="416"/>
      <c r="P34" s="32">
        <v>729468</v>
      </c>
      <c r="Q34" s="33"/>
      <c r="R34" s="45"/>
      <c r="S34" s="46"/>
      <c r="T34" s="46"/>
      <c r="U34" s="46"/>
      <c r="V34" s="46"/>
      <c r="W34" s="46"/>
      <c r="X34" s="46"/>
      <c r="Y34" s="46"/>
      <c r="Z34" s="32"/>
      <c r="AA34" s="34"/>
      <c r="AD34" s="10">
        <v>729467600</v>
      </c>
    </row>
    <row r="35" spans="1:30" ht="14.65" customHeight="1" x14ac:dyDescent="0.15">
      <c r="A35" s="7" t="s">
        <v>44</v>
      </c>
      <c r="D35" s="31"/>
      <c r="E35" s="26"/>
      <c r="F35" s="26"/>
      <c r="G35" s="26"/>
      <c r="H35" s="26" t="s">
        <v>17</v>
      </c>
      <c r="I35" s="26"/>
      <c r="J35" s="26"/>
      <c r="K35" s="25"/>
      <c r="L35" s="25"/>
      <c r="M35" s="25"/>
      <c r="N35" s="25"/>
      <c r="O35" s="416"/>
      <c r="P35" s="32">
        <v>-618643</v>
      </c>
      <c r="Q35" s="33"/>
      <c r="R35" s="26"/>
      <c r="S35" s="41"/>
      <c r="T35" s="41"/>
      <c r="U35" s="41"/>
      <c r="V35" s="41"/>
      <c r="W35" s="41"/>
      <c r="X35" s="41"/>
      <c r="Y35" s="41"/>
      <c r="Z35" s="42"/>
      <c r="AA35" s="47"/>
      <c r="AD35" s="10">
        <v>-618643085</v>
      </c>
    </row>
    <row r="36" spans="1:30" ht="14.65" customHeight="1" x14ac:dyDescent="0.15">
      <c r="A36" s="7" t="s">
        <v>45</v>
      </c>
      <c r="D36" s="31"/>
      <c r="E36" s="26"/>
      <c r="F36" s="26"/>
      <c r="G36" s="26"/>
      <c r="H36" s="26" t="s">
        <v>19</v>
      </c>
      <c r="I36" s="26"/>
      <c r="J36" s="26"/>
      <c r="K36" s="25"/>
      <c r="L36" s="25"/>
      <c r="M36" s="25"/>
      <c r="N36" s="25"/>
      <c r="O36" s="416"/>
      <c r="P36" s="32">
        <v>428821850</v>
      </c>
      <c r="Q36" s="33"/>
      <c r="R36" s="26"/>
      <c r="S36" s="26"/>
      <c r="T36" s="26"/>
      <c r="U36" s="26"/>
      <c r="V36" s="26"/>
      <c r="W36" s="26"/>
      <c r="X36" s="26"/>
      <c r="Y36" s="25"/>
      <c r="Z36" s="32"/>
      <c r="AA36" s="44"/>
      <c r="AD36" s="10">
        <v>428821849511</v>
      </c>
    </row>
    <row r="37" spans="1:30" ht="14.65" customHeight="1" x14ac:dyDescent="0.15">
      <c r="A37" s="7" t="s">
        <v>46</v>
      </c>
      <c r="D37" s="31"/>
      <c r="E37" s="26"/>
      <c r="F37" s="26"/>
      <c r="G37" s="26"/>
      <c r="H37" s="26" t="s">
        <v>21</v>
      </c>
      <c r="I37" s="26"/>
      <c r="J37" s="26"/>
      <c r="K37" s="25"/>
      <c r="L37" s="25"/>
      <c r="M37" s="25"/>
      <c r="N37" s="25"/>
      <c r="O37" s="416"/>
      <c r="P37" s="32">
        <v>-221060894</v>
      </c>
      <c r="Q37" s="33"/>
      <c r="R37" s="24"/>
      <c r="S37" s="25"/>
      <c r="T37" s="25"/>
      <c r="U37" s="25"/>
      <c r="V37" s="25"/>
      <c r="W37" s="25"/>
      <c r="X37" s="25"/>
      <c r="Y37" s="48"/>
      <c r="Z37" s="32"/>
      <c r="AA37" s="44"/>
      <c r="AD37" s="10">
        <v>-221060894488</v>
      </c>
    </row>
    <row r="38" spans="1:30" ht="14.65" customHeight="1" x14ac:dyDescent="0.15">
      <c r="A38" s="7" t="s">
        <v>47</v>
      </c>
      <c r="D38" s="31"/>
      <c r="E38" s="26"/>
      <c r="F38" s="26"/>
      <c r="G38" s="26"/>
      <c r="H38" s="26" t="s">
        <v>35</v>
      </c>
      <c r="I38" s="26"/>
      <c r="J38" s="26"/>
      <c r="K38" s="25"/>
      <c r="L38" s="25"/>
      <c r="M38" s="25"/>
      <c r="N38" s="25"/>
      <c r="O38" s="416"/>
      <c r="P38" s="32">
        <v>0</v>
      </c>
      <c r="Q38" s="33"/>
      <c r="R38" s="25"/>
      <c r="S38" s="25"/>
      <c r="T38" s="25"/>
      <c r="U38" s="25"/>
      <c r="V38" s="25"/>
      <c r="W38" s="25"/>
      <c r="X38" s="25"/>
      <c r="Y38" s="25"/>
      <c r="Z38" s="32"/>
      <c r="AA38" s="44"/>
      <c r="AD38" s="10">
        <v>0</v>
      </c>
    </row>
    <row r="39" spans="1:30" ht="14.65" customHeight="1" x14ac:dyDescent="0.15">
      <c r="A39" s="7" t="s">
        <v>48</v>
      </c>
      <c r="D39" s="31"/>
      <c r="E39" s="26"/>
      <c r="F39" s="26"/>
      <c r="G39" s="26"/>
      <c r="H39" s="26" t="s">
        <v>37</v>
      </c>
      <c r="I39" s="26"/>
      <c r="J39" s="26"/>
      <c r="K39" s="25"/>
      <c r="L39" s="25"/>
      <c r="M39" s="25"/>
      <c r="N39" s="25"/>
      <c r="O39" s="416"/>
      <c r="P39" s="32" t="s">
        <v>383</v>
      </c>
      <c r="Q39" s="33"/>
      <c r="R39" s="49"/>
      <c r="S39" s="49"/>
      <c r="T39" s="49"/>
      <c r="U39" s="49"/>
      <c r="V39" s="49"/>
      <c r="W39" s="49"/>
      <c r="X39" s="49"/>
      <c r="Y39" s="49"/>
      <c r="Z39" s="28"/>
      <c r="AA39" s="50"/>
      <c r="AD39" s="10" t="s">
        <v>11</v>
      </c>
    </row>
    <row r="40" spans="1:30" ht="14.65" customHeight="1" x14ac:dyDescent="0.15">
      <c r="A40" s="7" t="s">
        <v>49</v>
      </c>
      <c r="D40" s="31"/>
      <c r="E40" s="26"/>
      <c r="F40" s="26"/>
      <c r="G40" s="26"/>
      <c r="H40" s="26" t="s">
        <v>39</v>
      </c>
      <c r="I40" s="26"/>
      <c r="J40" s="26"/>
      <c r="K40" s="25"/>
      <c r="L40" s="25"/>
      <c r="M40" s="25"/>
      <c r="N40" s="25"/>
      <c r="O40" s="416"/>
      <c r="P40" s="32">
        <v>1034441</v>
      </c>
      <c r="Q40" s="33"/>
      <c r="R40" s="49"/>
      <c r="S40" s="49"/>
      <c r="T40" s="49"/>
      <c r="U40" s="49"/>
      <c r="V40" s="49"/>
      <c r="W40" s="49"/>
      <c r="X40" s="49"/>
      <c r="Y40" s="49"/>
      <c r="Z40" s="28"/>
      <c r="AA40" s="50"/>
      <c r="AD40" s="10">
        <v>1034441010</v>
      </c>
    </row>
    <row r="41" spans="1:30" ht="14.65" customHeight="1" x14ac:dyDescent="0.15">
      <c r="A41" s="7" t="s">
        <v>50</v>
      </c>
      <c r="D41" s="31"/>
      <c r="E41" s="26"/>
      <c r="F41" s="26"/>
      <c r="G41" s="26" t="s">
        <v>51</v>
      </c>
      <c r="H41" s="35"/>
      <c r="I41" s="35"/>
      <c r="J41" s="35"/>
      <c r="K41" s="36"/>
      <c r="L41" s="36"/>
      <c r="M41" s="36"/>
      <c r="N41" s="36"/>
      <c r="O41" s="418"/>
      <c r="P41" s="32">
        <v>10195178</v>
      </c>
      <c r="Q41" s="33"/>
      <c r="R41" s="49"/>
      <c r="S41" s="49"/>
      <c r="T41" s="49"/>
      <c r="U41" s="49"/>
      <c r="V41" s="49"/>
      <c r="W41" s="49"/>
      <c r="X41" s="49"/>
      <c r="Y41" s="49"/>
      <c r="Z41" s="28"/>
      <c r="AA41" s="50"/>
      <c r="AD41" s="10">
        <v>10195178295</v>
      </c>
    </row>
    <row r="42" spans="1:30" ht="14.65" customHeight="1" x14ac:dyDescent="0.15">
      <c r="A42" s="7" t="s">
        <v>52</v>
      </c>
      <c r="D42" s="31"/>
      <c r="E42" s="26"/>
      <c r="F42" s="26"/>
      <c r="G42" s="26" t="s">
        <v>53</v>
      </c>
      <c r="H42" s="35"/>
      <c r="I42" s="35"/>
      <c r="J42" s="35"/>
      <c r="K42" s="36"/>
      <c r="L42" s="36"/>
      <c r="M42" s="36"/>
      <c r="N42" s="36"/>
      <c r="O42" s="418"/>
      <c r="P42" s="32">
        <v>-8922787</v>
      </c>
      <c r="Q42" s="33"/>
      <c r="R42" s="49"/>
      <c r="S42" s="49"/>
      <c r="T42" s="49"/>
      <c r="U42" s="49"/>
      <c r="V42" s="49"/>
      <c r="W42" s="49"/>
      <c r="X42" s="49"/>
      <c r="Y42" s="49"/>
      <c r="Z42" s="28"/>
      <c r="AA42" s="50"/>
      <c r="AD42" s="10">
        <v>-8922786674</v>
      </c>
    </row>
    <row r="43" spans="1:30" ht="14.65" customHeight="1" x14ac:dyDescent="0.15">
      <c r="A43" s="7" t="s">
        <v>54</v>
      </c>
      <c r="D43" s="31"/>
      <c r="E43" s="26"/>
      <c r="F43" s="26" t="s">
        <v>55</v>
      </c>
      <c r="G43" s="26"/>
      <c r="H43" s="35"/>
      <c r="I43" s="35"/>
      <c r="J43" s="35"/>
      <c r="K43" s="36"/>
      <c r="L43" s="36"/>
      <c r="M43" s="36"/>
      <c r="N43" s="36"/>
      <c r="O43" s="418"/>
      <c r="P43" s="32">
        <v>397761</v>
      </c>
      <c r="Q43" s="33"/>
      <c r="R43" s="49"/>
      <c r="S43" s="49"/>
      <c r="T43" s="49"/>
      <c r="U43" s="49"/>
      <c r="V43" s="49"/>
      <c r="W43" s="49"/>
      <c r="X43" s="49"/>
      <c r="Y43" s="49"/>
      <c r="Z43" s="28"/>
      <c r="AA43" s="50"/>
      <c r="AD43" s="10">
        <f>IF(COUNTIF(AD44:AD45,"-")=COUNTA(AD44:AD45),"-",SUM(AD44:AD45))</f>
        <v>397760544</v>
      </c>
    </row>
    <row r="44" spans="1:30" ht="14.65" customHeight="1" x14ac:dyDescent="0.15">
      <c r="A44" s="7" t="s">
        <v>56</v>
      </c>
      <c r="D44" s="31"/>
      <c r="E44" s="26"/>
      <c r="F44" s="26"/>
      <c r="G44" s="26" t="s">
        <v>57</v>
      </c>
      <c r="H44" s="26"/>
      <c r="I44" s="26"/>
      <c r="J44" s="26"/>
      <c r="K44" s="25"/>
      <c r="L44" s="25"/>
      <c r="M44" s="25"/>
      <c r="N44" s="25"/>
      <c r="O44" s="416"/>
      <c r="P44" s="32">
        <v>397761</v>
      </c>
      <c r="Q44" s="33"/>
      <c r="R44" s="49"/>
      <c r="S44" s="49"/>
      <c r="T44" s="49"/>
      <c r="U44" s="49"/>
      <c r="V44" s="49"/>
      <c r="W44" s="49"/>
      <c r="X44" s="49"/>
      <c r="Y44" s="49"/>
      <c r="Z44" s="28"/>
      <c r="AA44" s="50"/>
      <c r="AD44" s="10">
        <v>397760544</v>
      </c>
    </row>
    <row r="45" spans="1:30" ht="14.65" customHeight="1" x14ac:dyDescent="0.15">
      <c r="A45" s="7" t="s">
        <v>58</v>
      </c>
      <c r="D45" s="31"/>
      <c r="E45" s="26"/>
      <c r="F45" s="26"/>
      <c r="G45" s="26" t="s">
        <v>35</v>
      </c>
      <c r="H45" s="26"/>
      <c r="I45" s="26"/>
      <c r="J45" s="26"/>
      <c r="K45" s="25"/>
      <c r="L45" s="25"/>
      <c r="M45" s="25"/>
      <c r="N45" s="25"/>
      <c r="O45" s="416"/>
      <c r="P45" s="32" t="s">
        <v>383</v>
      </c>
      <c r="Q45" s="33"/>
      <c r="R45" s="49"/>
      <c r="S45" s="49"/>
      <c r="T45" s="49"/>
      <c r="U45" s="49"/>
      <c r="V45" s="49"/>
      <c r="W45" s="49"/>
      <c r="X45" s="49"/>
      <c r="Y45" s="49"/>
      <c r="Z45" s="28"/>
      <c r="AA45" s="50"/>
      <c r="AD45" s="10" t="s">
        <v>11</v>
      </c>
    </row>
    <row r="46" spans="1:30" ht="14.65" customHeight="1" x14ac:dyDescent="0.15">
      <c r="A46" s="7" t="s">
        <v>59</v>
      </c>
      <c r="D46" s="31"/>
      <c r="E46" s="26"/>
      <c r="F46" s="26" t="s">
        <v>60</v>
      </c>
      <c r="G46" s="26"/>
      <c r="H46" s="26"/>
      <c r="I46" s="26"/>
      <c r="J46" s="26"/>
      <c r="K46" s="26"/>
      <c r="L46" s="25"/>
      <c r="M46" s="25"/>
      <c r="N46" s="25"/>
      <c r="O46" s="416"/>
      <c r="P46" s="32">
        <v>22391703</v>
      </c>
      <c r="Q46" s="33"/>
      <c r="R46" s="49"/>
      <c r="S46" s="49"/>
      <c r="T46" s="49"/>
      <c r="U46" s="49"/>
      <c r="V46" s="49"/>
      <c r="W46" s="49"/>
      <c r="X46" s="49"/>
      <c r="Y46" s="49"/>
      <c r="Z46" s="28"/>
      <c r="AA46" s="50"/>
      <c r="AD46" s="10">
        <f>IF(COUNTIF(AD47:AD58,"-")=COUNTA(AD47:AD58),"-",SUM(AD47,AD51:AD54,AD57:AD58))</f>
        <v>22391703028</v>
      </c>
    </row>
    <row r="47" spans="1:30" ht="14.65" customHeight="1" x14ac:dyDescent="0.15">
      <c r="A47" s="7" t="s">
        <v>61</v>
      </c>
      <c r="D47" s="31"/>
      <c r="E47" s="26"/>
      <c r="F47" s="26"/>
      <c r="G47" s="26" t="s">
        <v>62</v>
      </c>
      <c r="H47" s="26"/>
      <c r="I47" s="26"/>
      <c r="J47" s="26"/>
      <c r="K47" s="26"/>
      <c r="L47" s="25"/>
      <c r="M47" s="25"/>
      <c r="N47" s="25"/>
      <c r="O47" s="416"/>
      <c r="P47" s="32">
        <v>5797596</v>
      </c>
      <c r="Q47" s="33"/>
      <c r="R47" s="49"/>
      <c r="S47" s="49"/>
      <c r="T47" s="49"/>
      <c r="U47" s="49"/>
      <c r="V47" s="49"/>
      <c r="W47" s="49"/>
      <c r="X47" s="49"/>
      <c r="Y47" s="49"/>
      <c r="Z47" s="28"/>
      <c r="AA47" s="50"/>
      <c r="AD47" s="10">
        <f>IF(COUNTIF(AD48:AD50,"-")=COUNTA(AD48:AD50),"-",SUM(AD48:AD50))</f>
        <v>5797595530</v>
      </c>
    </row>
    <row r="48" spans="1:30" ht="14.65" customHeight="1" x14ac:dyDescent="0.15">
      <c r="A48" s="7" t="s">
        <v>63</v>
      </c>
      <c r="D48" s="31"/>
      <c r="E48" s="26"/>
      <c r="F48" s="26"/>
      <c r="G48" s="26"/>
      <c r="H48" s="26" t="s">
        <v>64</v>
      </c>
      <c r="I48" s="26"/>
      <c r="J48" s="26"/>
      <c r="K48" s="26"/>
      <c r="L48" s="25"/>
      <c r="M48" s="25"/>
      <c r="N48" s="25"/>
      <c r="O48" s="416"/>
      <c r="P48" s="32">
        <v>295455</v>
      </c>
      <c r="Q48" s="33"/>
      <c r="R48" s="49"/>
      <c r="S48" s="49"/>
      <c r="T48" s="49"/>
      <c r="U48" s="49"/>
      <c r="V48" s="49"/>
      <c r="W48" s="49"/>
      <c r="X48" s="49"/>
      <c r="Y48" s="49"/>
      <c r="Z48" s="28"/>
      <c r="AA48" s="50"/>
      <c r="AD48" s="10">
        <v>295454690</v>
      </c>
    </row>
    <row r="49" spans="1:30" ht="14.65" customHeight="1" x14ac:dyDescent="0.15">
      <c r="A49" s="7" t="s">
        <v>65</v>
      </c>
      <c r="D49" s="31"/>
      <c r="E49" s="26"/>
      <c r="F49" s="26"/>
      <c r="G49" s="26"/>
      <c r="H49" s="26" t="s">
        <v>66</v>
      </c>
      <c r="I49" s="26"/>
      <c r="J49" s="26"/>
      <c r="K49" s="26"/>
      <c r="L49" s="25"/>
      <c r="M49" s="25"/>
      <c r="N49" s="25"/>
      <c r="O49" s="416"/>
      <c r="P49" s="32">
        <v>5502141</v>
      </c>
      <c r="Q49" s="33"/>
      <c r="R49" s="49"/>
      <c r="S49" s="49"/>
      <c r="T49" s="49"/>
      <c r="U49" s="49"/>
      <c r="V49" s="49"/>
      <c r="W49" s="49"/>
      <c r="X49" s="49"/>
      <c r="Y49" s="49"/>
      <c r="Z49" s="28"/>
      <c r="AA49" s="50"/>
      <c r="AD49" s="10">
        <v>5502140840</v>
      </c>
    </row>
    <row r="50" spans="1:30" ht="14.65" customHeight="1" x14ac:dyDescent="0.15">
      <c r="A50" s="7" t="s">
        <v>67</v>
      </c>
      <c r="D50" s="31"/>
      <c r="E50" s="26"/>
      <c r="F50" s="26"/>
      <c r="G50" s="26"/>
      <c r="H50" s="26" t="s">
        <v>35</v>
      </c>
      <c r="I50" s="26"/>
      <c r="J50" s="26"/>
      <c r="K50" s="26"/>
      <c r="L50" s="25"/>
      <c r="M50" s="25"/>
      <c r="N50" s="25"/>
      <c r="O50" s="416"/>
      <c r="P50" s="32" t="s">
        <v>383</v>
      </c>
      <c r="Q50" s="33"/>
      <c r="R50" s="49"/>
      <c r="S50" s="49"/>
      <c r="T50" s="49"/>
      <c r="U50" s="49"/>
      <c r="V50" s="49"/>
      <c r="W50" s="49"/>
      <c r="X50" s="49"/>
      <c r="Y50" s="49"/>
      <c r="Z50" s="28"/>
      <c r="AA50" s="50"/>
      <c r="AD50" s="10" t="s">
        <v>11</v>
      </c>
    </row>
    <row r="51" spans="1:30" ht="14.65" customHeight="1" x14ac:dyDescent="0.15">
      <c r="A51" s="7" t="s">
        <v>68</v>
      </c>
      <c r="D51" s="31"/>
      <c r="E51" s="26"/>
      <c r="F51" s="26"/>
      <c r="G51" s="26" t="s">
        <v>69</v>
      </c>
      <c r="H51" s="26"/>
      <c r="I51" s="26"/>
      <c r="J51" s="26"/>
      <c r="K51" s="26"/>
      <c r="L51" s="25"/>
      <c r="M51" s="25"/>
      <c r="N51" s="25"/>
      <c r="O51" s="416"/>
      <c r="P51" s="32" t="s">
        <v>383</v>
      </c>
      <c r="Q51" s="33"/>
      <c r="R51" s="49"/>
      <c r="S51" s="49"/>
      <c r="T51" s="49"/>
      <c r="U51" s="49"/>
      <c r="V51" s="49"/>
      <c r="W51" s="49"/>
      <c r="X51" s="49"/>
      <c r="Y51" s="49"/>
      <c r="Z51" s="28"/>
      <c r="AA51" s="50"/>
      <c r="AD51" s="10" t="s">
        <v>11</v>
      </c>
    </row>
    <row r="52" spans="1:30" ht="14.65" customHeight="1" x14ac:dyDescent="0.15">
      <c r="A52" s="7" t="s">
        <v>70</v>
      </c>
      <c r="D52" s="31"/>
      <c r="E52" s="26"/>
      <c r="F52" s="26"/>
      <c r="G52" s="26" t="s">
        <v>71</v>
      </c>
      <c r="H52" s="26"/>
      <c r="I52" s="26"/>
      <c r="J52" s="26"/>
      <c r="K52" s="25"/>
      <c r="L52" s="25"/>
      <c r="M52" s="25"/>
      <c r="N52" s="25"/>
      <c r="O52" s="416"/>
      <c r="P52" s="32">
        <v>562619</v>
      </c>
      <c r="Q52" s="33"/>
      <c r="R52" s="49"/>
      <c r="S52" s="49"/>
      <c r="T52" s="49"/>
      <c r="U52" s="49"/>
      <c r="V52" s="49"/>
      <c r="W52" s="49"/>
      <c r="X52" s="49"/>
      <c r="Y52" s="49"/>
      <c r="Z52" s="28"/>
      <c r="AA52" s="50"/>
      <c r="AD52" s="10">
        <v>562619264</v>
      </c>
    </row>
    <row r="53" spans="1:30" ht="14.65" customHeight="1" x14ac:dyDescent="0.15">
      <c r="A53" s="7" t="s">
        <v>72</v>
      </c>
      <c r="D53" s="31"/>
      <c r="E53" s="26"/>
      <c r="F53" s="26"/>
      <c r="G53" s="26" t="s">
        <v>73</v>
      </c>
      <c r="H53" s="26"/>
      <c r="I53" s="26"/>
      <c r="J53" s="26"/>
      <c r="K53" s="25"/>
      <c r="L53" s="25"/>
      <c r="M53" s="25"/>
      <c r="N53" s="25"/>
      <c r="O53" s="416"/>
      <c r="P53" s="32">
        <v>216375</v>
      </c>
      <c r="Q53" s="33"/>
      <c r="R53" s="49"/>
      <c r="S53" s="49"/>
      <c r="T53" s="49"/>
      <c r="U53" s="49"/>
      <c r="V53" s="49"/>
      <c r="W53" s="49"/>
      <c r="X53" s="49"/>
      <c r="Y53" s="49"/>
      <c r="Z53" s="28"/>
      <c r="AA53" s="50"/>
      <c r="AD53" s="10">
        <v>216375038</v>
      </c>
    </row>
    <row r="54" spans="1:30" ht="14.65" customHeight="1" x14ac:dyDescent="0.15">
      <c r="A54" s="7" t="s">
        <v>74</v>
      </c>
      <c r="D54" s="31"/>
      <c r="E54" s="26"/>
      <c r="F54" s="26"/>
      <c r="G54" s="26" t="s">
        <v>75</v>
      </c>
      <c r="H54" s="26"/>
      <c r="I54" s="26"/>
      <c r="J54" s="26"/>
      <c r="K54" s="25"/>
      <c r="L54" s="25"/>
      <c r="M54" s="25"/>
      <c r="N54" s="25"/>
      <c r="O54" s="416"/>
      <c r="P54" s="32">
        <v>15864042</v>
      </c>
      <c r="Q54" s="33"/>
      <c r="R54" s="49"/>
      <c r="S54" s="49"/>
      <c r="T54" s="49"/>
      <c r="U54" s="49"/>
      <c r="V54" s="49"/>
      <c r="W54" s="49"/>
      <c r="X54" s="49"/>
      <c r="Y54" s="49"/>
      <c r="Z54" s="28"/>
      <c r="AA54" s="50"/>
      <c r="AD54" s="10">
        <f>IF(COUNTIF(AD55:AD56,"-")=COUNTA(AD55:AD56),"-",SUM(AD55:AD56))</f>
        <v>15864041907</v>
      </c>
    </row>
    <row r="55" spans="1:30" ht="14.65" customHeight="1" x14ac:dyDescent="0.15">
      <c r="A55" s="7" t="s">
        <v>76</v>
      </c>
      <c r="D55" s="31"/>
      <c r="E55" s="26"/>
      <c r="F55" s="26"/>
      <c r="G55" s="26"/>
      <c r="H55" s="26" t="s">
        <v>78</v>
      </c>
      <c r="I55" s="26"/>
      <c r="J55" s="26"/>
      <c r="K55" s="25"/>
      <c r="L55" s="25"/>
      <c r="M55" s="25"/>
      <c r="N55" s="25"/>
      <c r="O55" s="416"/>
      <c r="P55" s="32">
        <v>2483572</v>
      </c>
      <c r="Q55" s="33"/>
      <c r="R55" s="49"/>
      <c r="S55" s="49"/>
      <c r="T55" s="49"/>
      <c r="U55" s="49"/>
      <c r="V55" s="49"/>
      <c r="W55" s="49"/>
      <c r="X55" s="49"/>
      <c r="Y55" s="49"/>
      <c r="Z55" s="28"/>
      <c r="AA55" s="50"/>
      <c r="AD55" s="10">
        <v>2483571920</v>
      </c>
    </row>
    <row r="56" spans="1:30" ht="14.65" customHeight="1" x14ac:dyDescent="0.15">
      <c r="A56" s="7" t="s">
        <v>79</v>
      </c>
      <c r="D56" s="31"/>
      <c r="E56" s="25"/>
      <c r="F56" s="26"/>
      <c r="G56" s="26"/>
      <c r="H56" s="26" t="s">
        <v>35</v>
      </c>
      <c r="I56" s="26"/>
      <c r="J56" s="26"/>
      <c r="K56" s="25"/>
      <c r="L56" s="25"/>
      <c r="M56" s="25"/>
      <c r="N56" s="25"/>
      <c r="O56" s="416"/>
      <c r="P56" s="32">
        <v>13380470</v>
      </c>
      <c r="Q56" s="33"/>
      <c r="R56" s="49"/>
      <c r="S56" s="49"/>
      <c r="T56" s="49"/>
      <c r="U56" s="49"/>
      <c r="V56" s="49"/>
      <c r="W56" s="49"/>
      <c r="X56" s="49"/>
      <c r="Y56" s="49"/>
      <c r="Z56" s="28"/>
      <c r="AA56" s="50"/>
      <c r="AD56" s="10">
        <v>13380469987</v>
      </c>
    </row>
    <row r="57" spans="1:30" ht="14.65" customHeight="1" x14ac:dyDescent="0.15">
      <c r="A57" s="7" t="s">
        <v>80</v>
      </c>
      <c r="D57" s="31"/>
      <c r="E57" s="25"/>
      <c r="F57" s="26"/>
      <c r="G57" s="26" t="s">
        <v>35</v>
      </c>
      <c r="H57" s="26"/>
      <c r="I57" s="26"/>
      <c r="J57" s="26"/>
      <c r="K57" s="25"/>
      <c r="L57" s="25"/>
      <c r="M57" s="25"/>
      <c r="N57" s="25"/>
      <c r="O57" s="416"/>
      <c r="P57" s="32" t="s">
        <v>383</v>
      </c>
      <c r="Q57" s="33"/>
      <c r="R57" s="49"/>
      <c r="S57" s="49"/>
      <c r="T57" s="49"/>
      <c r="U57" s="49"/>
      <c r="V57" s="49"/>
      <c r="W57" s="49"/>
      <c r="X57" s="49"/>
      <c r="Y57" s="49"/>
      <c r="Z57" s="28"/>
      <c r="AA57" s="50"/>
      <c r="AD57" s="10" t="s">
        <v>11</v>
      </c>
    </row>
    <row r="58" spans="1:30" ht="14.65" customHeight="1" x14ac:dyDescent="0.15">
      <c r="A58" s="7" t="s">
        <v>81</v>
      </c>
      <c r="D58" s="31"/>
      <c r="E58" s="25"/>
      <c r="F58" s="26"/>
      <c r="G58" s="26" t="s">
        <v>82</v>
      </c>
      <c r="H58" s="26"/>
      <c r="I58" s="26"/>
      <c r="J58" s="26"/>
      <c r="K58" s="25"/>
      <c r="L58" s="25"/>
      <c r="M58" s="25"/>
      <c r="N58" s="25"/>
      <c r="O58" s="416"/>
      <c r="P58" s="32">
        <v>-48929</v>
      </c>
      <c r="Q58" s="33"/>
      <c r="R58" s="49"/>
      <c r="S58" s="49"/>
      <c r="T58" s="49"/>
      <c r="U58" s="49"/>
      <c r="V58" s="49"/>
      <c r="W58" s="49"/>
      <c r="X58" s="49"/>
      <c r="Y58" s="49"/>
      <c r="Z58" s="28"/>
      <c r="AA58" s="50"/>
      <c r="AD58" s="10">
        <v>-48928711</v>
      </c>
    </row>
    <row r="59" spans="1:30" ht="14.65" customHeight="1" x14ac:dyDescent="0.15">
      <c r="A59" s="7" t="s">
        <v>83</v>
      </c>
      <c r="D59" s="31"/>
      <c r="E59" s="25" t="s">
        <v>84</v>
      </c>
      <c r="F59" s="26"/>
      <c r="G59" s="27"/>
      <c r="H59" s="27"/>
      <c r="I59" s="27"/>
      <c r="J59" s="25"/>
      <c r="K59" s="25"/>
      <c r="L59" s="25"/>
      <c r="M59" s="25"/>
      <c r="N59" s="25"/>
      <c r="O59" s="416"/>
      <c r="P59" s="32">
        <v>10316005</v>
      </c>
      <c r="Q59" s="33"/>
      <c r="R59" s="49"/>
      <c r="S59" s="49"/>
      <c r="T59" s="49"/>
      <c r="U59" s="49"/>
      <c r="V59" s="49"/>
      <c r="W59" s="49"/>
      <c r="X59" s="49"/>
      <c r="Y59" s="49"/>
      <c r="Z59" s="28"/>
      <c r="AA59" s="50"/>
      <c r="AD59" s="10">
        <f>IF(COUNTIF(AD60:AD68,"-")=COUNTA(AD60:AD68),"-",SUM(AD60:AD63,AD66:AD68))</f>
        <v>10316004646</v>
      </c>
    </row>
    <row r="60" spans="1:30" ht="14.65" customHeight="1" x14ac:dyDescent="0.15">
      <c r="A60" s="7" t="s">
        <v>85</v>
      </c>
      <c r="D60" s="31"/>
      <c r="E60" s="25"/>
      <c r="F60" s="26" t="s">
        <v>86</v>
      </c>
      <c r="G60" s="27"/>
      <c r="H60" s="27"/>
      <c r="I60" s="27"/>
      <c r="J60" s="25"/>
      <c r="K60" s="25"/>
      <c r="L60" s="25"/>
      <c r="M60" s="25"/>
      <c r="N60" s="25"/>
      <c r="O60" s="416"/>
      <c r="P60" s="32">
        <v>888745</v>
      </c>
      <c r="Q60" s="33"/>
      <c r="R60" s="49"/>
      <c r="S60" s="49"/>
      <c r="T60" s="49"/>
      <c r="U60" s="49"/>
      <c r="V60" s="49"/>
      <c r="W60" s="49"/>
      <c r="X60" s="49"/>
      <c r="Y60" s="49"/>
      <c r="Z60" s="28"/>
      <c r="AA60" s="50"/>
      <c r="AD60" s="10">
        <v>888745051</v>
      </c>
    </row>
    <row r="61" spans="1:30" ht="14.65" customHeight="1" x14ac:dyDescent="0.15">
      <c r="A61" s="7" t="s">
        <v>87</v>
      </c>
      <c r="D61" s="31"/>
      <c r="E61" s="25"/>
      <c r="F61" s="26" t="s">
        <v>88</v>
      </c>
      <c r="G61" s="26"/>
      <c r="H61" s="35"/>
      <c r="I61" s="26"/>
      <c r="J61" s="26"/>
      <c r="K61" s="25"/>
      <c r="L61" s="25"/>
      <c r="M61" s="25"/>
      <c r="N61" s="25"/>
      <c r="O61" s="416"/>
      <c r="P61" s="32">
        <v>168435</v>
      </c>
      <c r="Q61" s="33"/>
      <c r="R61" s="49"/>
      <c r="S61" s="49"/>
      <c r="T61" s="49"/>
      <c r="U61" s="49"/>
      <c r="V61" s="49"/>
      <c r="W61" s="49"/>
      <c r="X61" s="49"/>
      <c r="Y61" s="49"/>
      <c r="Z61" s="28"/>
      <c r="AA61" s="50"/>
      <c r="AD61" s="10">
        <v>168435486</v>
      </c>
    </row>
    <row r="62" spans="1:30" ht="14.65" customHeight="1" x14ac:dyDescent="0.15">
      <c r="A62" s="7">
        <v>1500000</v>
      </c>
      <c r="D62" s="31"/>
      <c r="E62" s="25"/>
      <c r="F62" s="26" t="s">
        <v>89</v>
      </c>
      <c r="G62" s="26"/>
      <c r="H62" s="26"/>
      <c r="I62" s="26"/>
      <c r="J62" s="26"/>
      <c r="K62" s="25"/>
      <c r="L62" s="25"/>
      <c r="M62" s="25"/>
      <c r="N62" s="25"/>
      <c r="O62" s="416"/>
      <c r="P62" s="32">
        <v>4429</v>
      </c>
      <c r="Q62" s="33"/>
      <c r="R62" s="49"/>
      <c r="S62" s="49"/>
      <c r="T62" s="49"/>
      <c r="U62" s="49"/>
      <c r="V62" s="49"/>
      <c r="W62" s="49"/>
      <c r="X62" s="49"/>
      <c r="Y62" s="49"/>
      <c r="Z62" s="28"/>
      <c r="AA62" s="50"/>
      <c r="AD62" s="10">
        <v>4429362</v>
      </c>
    </row>
    <row r="63" spans="1:30" ht="14.65" customHeight="1" x14ac:dyDescent="0.15">
      <c r="A63" s="7" t="s">
        <v>90</v>
      </c>
      <c r="D63" s="31"/>
      <c r="E63" s="26"/>
      <c r="F63" s="26" t="s">
        <v>75</v>
      </c>
      <c r="G63" s="26"/>
      <c r="H63" s="35"/>
      <c r="I63" s="26"/>
      <c r="J63" s="26"/>
      <c r="K63" s="25"/>
      <c r="L63" s="25"/>
      <c r="M63" s="25"/>
      <c r="N63" s="25"/>
      <c r="O63" s="416"/>
      <c r="P63" s="32">
        <v>9252299</v>
      </c>
      <c r="Q63" s="33"/>
      <c r="R63" s="49"/>
      <c r="S63" s="49"/>
      <c r="T63" s="49"/>
      <c r="U63" s="49"/>
      <c r="V63" s="49"/>
      <c r="W63" s="49"/>
      <c r="X63" s="49"/>
      <c r="Y63" s="49"/>
      <c r="Z63" s="28"/>
      <c r="AA63" s="50"/>
      <c r="AD63" s="10">
        <f>IF(COUNTIF(AD64:AD65,"-")=COUNTA(AD64:AD65),"-",SUM(AD64:AD65))</f>
        <v>9252298574</v>
      </c>
    </row>
    <row r="64" spans="1:30" ht="14.65" customHeight="1" x14ac:dyDescent="0.15">
      <c r="A64" s="7" t="s">
        <v>91</v>
      </c>
      <c r="D64" s="31"/>
      <c r="E64" s="26"/>
      <c r="F64" s="26"/>
      <c r="G64" s="26" t="s">
        <v>92</v>
      </c>
      <c r="H64" s="26"/>
      <c r="I64" s="26"/>
      <c r="J64" s="26"/>
      <c r="K64" s="25"/>
      <c r="L64" s="25"/>
      <c r="M64" s="25"/>
      <c r="N64" s="25"/>
      <c r="O64" s="416"/>
      <c r="P64" s="32">
        <v>9120026</v>
      </c>
      <c r="Q64" s="33"/>
      <c r="R64" s="49"/>
      <c r="S64" s="49"/>
      <c r="T64" s="49"/>
      <c r="U64" s="49"/>
      <c r="V64" s="49"/>
      <c r="W64" s="49"/>
      <c r="X64" s="49"/>
      <c r="Y64" s="49"/>
      <c r="Z64" s="28"/>
      <c r="AA64" s="50"/>
      <c r="AD64" s="10">
        <v>9120025574</v>
      </c>
    </row>
    <row r="65" spans="1:31" ht="14.65" customHeight="1" x14ac:dyDescent="0.15">
      <c r="A65" s="7" t="s">
        <v>93</v>
      </c>
      <c r="D65" s="31"/>
      <c r="E65" s="26"/>
      <c r="F65" s="26"/>
      <c r="G65" s="26" t="s">
        <v>78</v>
      </c>
      <c r="H65" s="26"/>
      <c r="I65" s="26"/>
      <c r="J65" s="26"/>
      <c r="K65" s="25"/>
      <c r="L65" s="25"/>
      <c r="M65" s="25"/>
      <c r="N65" s="25"/>
      <c r="O65" s="416"/>
      <c r="P65" s="32">
        <v>132273</v>
      </c>
      <c r="Q65" s="33"/>
      <c r="R65" s="49"/>
      <c r="S65" s="49"/>
      <c r="T65" s="49"/>
      <c r="U65" s="49"/>
      <c r="V65" s="49"/>
      <c r="W65" s="49"/>
      <c r="X65" s="49"/>
      <c r="Y65" s="49"/>
      <c r="Z65" s="28"/>
      <c r="AA65" s="50"/>
      <c r="AD65" s="10">
        <v>132273000</v>
      </c>
    </row>
    <row r="66" spans="1:31" ht="14.65" customHeight="1" x14ac:dyDescent="0.15">
      <c r="A66" s="7" t="s">
        <v>94</v>
      </c>
      <c r="D66" s="31"/>
      <c r="E66" s="26"/>
      <c r="F66" s="26" t="s">
        <v>95</v>
      </c>
      <c r="G66" s="26"/>
      <c r="H66" s="26"/>
      <c r="I66" s="26"/>
      <c r="J66" s="26"/>
      <c r="K66" s="25"/>
      <c r="L66" s="25"/>
      <c r="M66" s="25"/>
      <c r="N66" s="25"/>
      <c r="O66" s="416"/>
      <c r="P66" s="32">
        <v>2649</v>
      </c>
      <c r="Q66" s="33"/>
      <c r="R66" s="49"/>
      <c r="S66" s="49"/>
      <c r="T66" s="49"/>
      <c r="U66" s="49"/>
      <c r="V66" s="49"/>
      <c r="W66" s="49"/>
      <c r="X66" s="49"/>
      <c r="Y66" s="49"/>
      <c r="Z66" s="28"/>
      <c r="AA66" s="50"/>
      <c r="AD66" s="10">
        <v>2648586</v>
      </c>
    </row>
    <row r="67" spans="1:31" ht="14.65" customHeight="1" x14ac:dyDescent="0.15">
      <c r="A67" s="7" t="s">
        <v>96</v>
      </c>
      <c r="D67" s="31"/>
      <c r="E67" s="26"/>
      <c r="F67" s="26" t="s">
        <v>35</v>
      </c>
      <c r="G67" s="26"/>
      <c r="H67" s="35"/>
      <c r="I67" s="26"/>
      <c r="J67" s="26"/>
      <c r="K67" s="25"/>
      <c r="L67" s="25"/>
      <c r="M67" s="25"/>
      <c r="N67" s="25"/>
      <c r="O67" s="416"/>
      <c r="P67" s="32">
        <v>0</v>
      </c>
      <c r="Q67" s="33"/>
      <c r="R67" s="49"/>
      <c r="S67" s="49"/>
      <c r="T67" s="49"/>
      <c r="U67" s="49"/>
      <c r="V67" s="49"/>
      <c r="W67" s="49"/>
      <c r="X67" s="49"/>
      <c r="Y67" s="49"/>
      <c r="Z67" s="28"/>
      <c r="AA67" s="50"/>
      <c r="AD67" s="10">
        <v>0</v>
      </c>
    </row>
    <row r="68" spans="1:31" ht="14.65" customHeight="1" thickBot="1" x14ac:dyDescent="0.2">
      <c r="A68" s="7" t="s">
        <v>97</v>
      </c>
      <c r="B68" s="7" t="s">
        <v>127</v>
      </c>
      <c r="D68" s="31"/>
      <c r="E68" s="26"/>
      <c r="F68" s="49" t="s">
        <v>82</v>
      </c>
      <c r="G68" s="26"/>
      <c r="H68" s="26"/>
      <c r="I68" s="26"/>
      <c r="J68" s="26"/>
      <c r="K68" s="25"/>
      <c r="L68" s="25"/>
      <c r="M68" s="25"/>
      <c r="N68" s="25"/>
      <c r="O68" s="416"/>
      <c r="P68" s="32">
        <v>-552</v>
      </c>
      <c r="Q68" s="33"/>
      <c r="R68" s="51" t="s">
        <v>128</v>
      </c>
      <c r="S68" s="52"/>
      <c r="T68" s="52"/>
      <c r="U68" s="52"/>
      <c r="V68" s="52"/>
      <c r="W68" s="52"/>
      <c r="X68" s="52"/>
      <c r="Y68" s="53"/>
      <c r="Z68" s="54">
        <v>278639563</v>
      </c>
      <c r="AA68" s="55" t="s">
        <v>391</v>
      </c>
      <c r="AD68" s="10">
        <v>-552413</v>
      </c>
      <c r="AE68" s="10" t="e">
        <f>IF(AND(AE31="-",AE32="-",#REF!="-"),"-",SUM(AE31,AE32,#REF!))</f>
        <v>#REF!</v>
      </c>
    </row>
    <row r="69" spans="1:31" ht="14.65" customHeight="1" thickBot="1" x14ac:dyDescent="0.2">
      <c r="A69" s="7" t="s">
        <v>1</v>
      </c>
      <c r="B69" s="7" t="s">
        <v>98</v>
      </c>
      <c r="D69" s="56" t="s">
        <v>2</v>
      </c>
      <c r="E69" s="57"/>
      <c r="F69" s="57"/>
      <c r="G69" s="57"/>
      <c r="H69" s="57"/>
      <c r="I69" s="57"/>
      <c r="J69" s="57"/>
      <c r="K69" s="57"/>
      <c r="L69" s="57"/>
      <c r="M69" s="57"/>
      <c r="N69" s="57"/>
      <c r="O69" s="419"/>
      <c r="P69" s="58">
        <v>360217760</v>
      </c>
      <c r="Q69" s="59"/>
      <c r="R69" s="19" t="s">
        <v>323</v>
      </c>
      <c r="S69" s="20"/>
      <c r="T69" s="20"/>
      <c r="U69" s="20"/>
      <c r="V69" s="20"/>
      <c r="W69" s="20"/>
      <c r="X69" s="20"/>
      <c r="Y69" s="60"/>
      <c r="Z69" s="58">
        <v>360217760</v>
      </c>
      <c r="AA69" s="61"/>
      <c r="AD69" s="10" t="e">
        <f>IF(AND(AD14="-",AD59="-",#REF!="-"),"-",SUM(AD14,AD59,#REF!))</f>
        <v>#REF!</v>
      </c>
      <c r="AE69" s="10" t="e">
        <f>IF(AND(AE29="-",AE68="-"),"-",SUM(AE29,AE68))</f>
        <v>#REF!</v>
      </c>
    </row>
    <row r="70" spans="1:31" ht="14.65" customHeight="1" x14ac:dyDescent="0.15">
      <c r="D70" s="62"/>
      <c r="E70" s="62"/>
      <c r="F70" s="62"/>
      <c r="G70" s="62"/>
      <c r="H70" s="62"/>
      <c r="I70" s="62"/>
      <c r="J70" s="62"/>
      <c r="K70" s="62"/>
      <c r="L70" s="62"/>
      <c r="M70" s="62"/>
      <c r="N70" s="62"/>
      <c r="O70" s="62"/>
      <c r="P70" s="62"/>
      <c r="Q70" s="62"/>
      <c r="Z70" s="25"/>
      <c r="AA70" s="25"/>
    </row>
    <row r="71" spans="1:31" ht="14.65" customHeight="1" x14ac:dyDescent="0.15">
      <c r="D71" s="63"/>
      <c r="E71" s="64" t="s">
        <v>324</v>
      </c>
      <c r="F71" s="63"/>
      <c r="G71" s="18"/>
      <c r="H71" s="18"/>
      <c r="I71" s="18"/>
      <c r="J71" s="18"/>
      <c r="K71" s="18"/>
      <c r="L71" s="18"/>
      <c r="M71" s="18"/>
      <c r="N71" s="18"/>
      <c r="O71" s="18"/>
      <c r="P71" s="18"/>
      <c r="Q71" s="18"/>
      <c r="Z71" s="62"/>
      <c r="AA71" s="62"/>
    </row>
    <row r="72" spans="1:31" ht="14.65" customHeight="1" x14ac:dyDescent="0.15"/>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R29:Y29"/>
    <mergeCell ref="R34:Y34"/>
    <mergeCell ref="R68:Y68"/>
    <mergeCell ref="D69:O69"/>
    <mergeCell ref="R69:Y69"/>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50"/>
  <sheetViews>
    <sheetView tabSelected="1" topLeftCell="B1" zoomScale="85" zoomScaleNormal="85" zoomScaleSheetLayoutView="100" workbookViewId="0"/>
  </sheetViews>
  <sheetFormatPr defaultRowHeight="13.5" x14ac:dyDescent="0.15"/>
  <cols>
    <col min="1" max="1" width="0" style="67" hidden="1" customWidth="1"/>
    <col min="2" max="2" width="0.625" style="6" customWidth="1"/>
    <col min="3" max="3" width="1.25" style="99" customWidth="1"/>
    <col min="4" max="12" width="2.125" style="99" customWidth="1"/>
    <col min="13" max="13" width="18.375" style="99" customWidth="1"/>
    <col min="14" max="14" width="21.625" style="99" bestFit="1" customWidth="1"/>
    <col min="15" max="15" width="2.5" style="99" customWidth="1"/>
    <col min="16" max="16" width="0.625" style="99" customWidth="1"/>
    <col min="17" max="17" width="9" style="6"/>
    <col min="18" max="18" width="0" style="6" hidden="1" customWidth="1"/>
    <col min="19" max="16384" width="9" style="6"/>
  </cols>
  <sheetData>
    <row r="1" spans="1:18" x14ac:dyDescent="0.15">
      <c r="C1" s="99" t="s">
        <v>336</v>
      </c>
    </row>
    <row r="2" spans="1:18" x14ac:dyDescent="0.15">
      <c r="C2" s="99" t="s">
        <v>337</v>
      </c>
    </row>
    <row r="3" spans="1:18" x14ac:dyDescent="0.15">
      <c r="C3" s="99" t="s">
        <v>338</v>
      </c>
    </row>
    <row r="4" spans="1:18" x14ac:dyDescent="0.15">
      <c r="C4" s="99" t="s">
        <v>339</v>
      </c>
    </row>
    <row r="5" spans="1:18" x14ac:dyDescent="0.15">
      <c r="C5" s="99" t="s">
        <v>340</v>
      </c>
    </row>
    <row r="6" spans="1:18" x14ac:dyDescent="0.15">
      <c r="C6" s="99" t="s">
        <v>341</v>
      </c>
    </row>
    <row r="7" spans="1:18" x14ac:dyDescent="0.15">
      <c r="C7" s="99" t="s">
        <v>342</v>
      </c>
    </row>
    <row r="8" spans="1:18" x14ac:dyDescent="0.15">
      <c r="A8" s="1"/>
      <c r="C8" s="65"/>
      <c r="D8" s="65"/>
      <c r="E8" s="65"/>
      <c r="F8" s="65"/>
      <c r="G8" s="65"/>
      <c r="H8" s="65"/>
      <c r="I8" s="65"/>
      <c r="J8" s="3"/>
      <c r="K8" s="3"/>
      <c r="L8" s="3"/>
      <c r="M8" s="3"/>
      <c r="N8" s="3"/>
      <c r="O8" s="3"/>
      <c r="P8" s="66"/>
    </row>
    <row r="9" spans="1:18" ht="24" x14ac:dyDescent="0.2">
      <c r="C9" s="68" t="s">
        <v>386</v>
      </c>
      <c r="D9" s="68"/>
      <c r="E9" s="68"/>
      <c r="F9" s="68"/>
      <c r="G9" s="68"/>
      <c r="H9" s="68"/>
      <c r="I9" s="68"/>
      <c r="J9" s="68"/>
      <c r="K9" s="68"/>
      <c r="L9" s="68"/>
      <c r="M9" s="68"/>
      <c r="N9" s="68"/>
      <c r="O9" s="68"/>
      <c r="P9" s="69"/>
    </row>
    <row r="10" spans="1:18" ht="17.25" x14ac:dyDescent="0.2">
      <c r="C10" s="70" t="s">
        <v>387</v>
      </c>
      <c r="D10" s="70"/>
      <c r="E10" s="70"/>
      <c r="F10" s="70"/>
      <c r="G10" s="70"/>
      <c r="H10" s="70"/>
      <c r="I10" s="70"/>
      <c r="J10" s="70"/>
      <c r="K10" s="70"/>
      <c r="L10" s="70"/>
      <c r="M10" s="70"/>
      <c r="N10" s="70"/>
      <c r="O10" s="70"/>
      <c r="P10" s="69"/>
    </row>
    <row r="11" spans="1:18" ht="17.25" x14ac:dyDescent="0.2">
      <c r="C11" s="70" t="s">
        <v>388</v>
      </c>
      <c r="D11" s="70"/>
      <c r="E11" s="70"/>
      <c r="F11" s="70"/>
      <c r="G11" s="70"/>
      <c r="H11" s="70"/>
      <c r="I11" s="70"/>
      <c r="J11" s="70"/>
      <c r="K11" s="70"/>
      <c r="L11" s="70"/>
      <c r="M11" s="70"/>
      <c r="N11" s="70"/>
      <c r="O11" s="70"/>
      <c r="P11" s="69"/>
    </row>
    <row r="12" spans="1:18" ht="18" thickBot="1" x14ac:dyDescent="0.25">
      <c r="C12" s="71"/>
      <c r="D12" s="69"/>
      <c r="E12" s="69"/>
      <c r="F12" s="69"/>
      <c r="G12" s="69"/>
      <c r="H12" s="69"/>
      <c r="I12" s="69"/>
      <c r="J12" s="69"/>
      <c r="K12" s="69"/>
      <c r="L12" s="69"/>
      <c r="M12" s="72"/>
      <c r="N12" s="69"/>
      <c r="O12" s="72" t="s">
        <v>382</v>
      </c>
      <c r="P12" s="69"/>
    </row>
    <row r="13" spans="1:18" ht="18" thickBot="1" x14ac:dyDescent="0.25">
      <c r="A13" s="67" t="s">
        <v>315</v>
      </c>
      <c r="C13" s="73" t="s">
        <v>0</v>
      </c>
      <c r="D13" s="74"/>
      <c r="E13" s="74"/>
      <c r="F13" s="74"/>
      <c r="G13" s="74"/>
      <c r="H13" s="74"/>
      <c r="I13" s="74"/>
      <c r="J13" s="74"/>
      <c r="K13" s="74"/>
      <c r="L13" s="74"/>
      <c r="M13" s="74"/>
      <c r="N13" s="75" t="s">
        <v>317</v>
      </c>
      <c r="O13" s="76"/>
      <c r="P13" s="69"/>
    </row>
    <row r="14" spans="1:18" x14ac:dyDescent="0.15">
      <c r="A14" s="67" t="s">
        <v>136</v>
      </c>
      <c r="C14" s="77"/>
      <c r="D14" s="78" t="s">
        <v>137</v>
      </c>
      <c r="E14" s="78"/>
      <c r="F14" s="79"/>
      <c r="G14" s="78"/>
      <c r="H14" s="78"/>
      <c r="I14" s="78"/>
      <c r="J14" s="78"/>
      <c r="K14" s="79"/>
      <c r="L14" s="79"/>
      <c r="M14" s="79"/>
      <c r="N14" s="80">
        <v>57067952</v>
      </c>
      <c r="O14" s="402" t="s">
        <v>391</v>
      </c>
      <c r="P14" s="81"/>
      <c r="R14" s="6">
        <f>IF(AND(R15="-",R30="-"),"-",SUM(R15,R30))</f>
        <v>57067951899</v>
      </c>
    </row>
    <row r="15" spans="1:18" x14ac:dyDescent="0.15">
      <c r="A15" s="67" t="s">
        <v>138</v>
      </c>
      <c r="C15" s="77"/>
      <c r="D15" s="78"/>
      <c r="E15" s="78" t="s">
        <v>139</v>
      </c>
      <c r="F15" s="78"/>
      <c r="G15" s="78"/>
      <c r="H15" s="78"/>
      <c r="I15" s="78"/>
      <c r="J15" s="78"/>
      <c r="K15" s="79"/>
      <c r="L15" s="79"/>
      <c r="M15" s="79"/>
      <c r="N15" s="80">
        <v>31668978</v>
      </c>
      <c r="O15" s="402" t="s">
        <v>391</v>
      </c>
      <c r="P15" s="81"/>
      <c r="R15" s="6">
        <f>IF(COUNTIF(R16:R29,"-")=COUNTA(R16:R29),"-",SUM(R16,R21,R26))</f>
        <v>31668977534</v>
      </c>
    </row>
    <row r="16" spans="1:18" x14ac:dyDescent="0.15">
      <c r="A16" s="67" t="s">
        <v>140</v>
      </c>
      <c r="C16" s="77"/>
      <c r="D16" s="78"/>
      <c r="E16" s="78"/>
      <c r="F16" s="78" t="s">
        <v>141</v>
      </c>
      <c r="G16" s="78"/>
      <c r="H16" s="78"/>
      <c r="I16" s="78"/>
      <c r="J16" s="78"/>
      <c r="K16" s="79"/>
      <c r="L16" s="79"/>
      <c r="M16" s="79"/>
      <c r="N16" s="80">
        <v>8025576</v>
      </c>
      <c r="O16" s="402"/>
      <c r="P16" s="81"/>
      <c r="R16" s="6">
        <f>IF(COUNTIF(R17:R20,"-")=COUNTA(R17:R20),"-",SUM(R17:R20))</f>
        <v>8025575994</v>
      </c>
    </row>
    <row r="17" spans="1:18" x14ac:dyDescent="0.15">
      <c r="A17" s="67" t="s">
        <v>142</v>
      </c>
      <c r="C17" s="77"/>
      <c r="D17" s="78"/>
      <c r="E17" s="78"/>
      <c r="F17" s="78"/>
      <c r="G17" s="78" t="s">
        <v>143</v>
      </c>
      <c r="H17" s="78"/>
      <c r="I17" s="78"/>
      <c r="J17" s="78"/>
      <c r="K17" s="79"/>
      <c r="L17" s="79"/>
      <c r="M17" s="79"/>
      <c r="N17" s="80">
        <v>6409618</v>
      </c>
      <c r="O17" s="402"/>
      <c r="P17" s="81"/>
      <c r="R17" s="6">
        <v>6409617995</v>
      </c>
    </row>
    <row r="18" spans="1:18" x14ac:dyDescent="0.15">
      <c r="A18" s="67" t="s">
        <v>144</v>
      </c>
      <c r="C18" s="77"/>
      <c r="D18" s="78"/>
      <c r="E18" s="78"/>
      <c r="F18" s="78"/>
      <c r="G18" s="78" t="s">
        <v>145</v>
      </c>
      <c r="H18" s="78"/>
      <c r="I18" s="78"/>
      <c r="J18" s="78"/>
      <c r="K18" s="79"/>
      <c r="L18" s="79"/>
      <c r="M18" s="79"/>
      <c r="N18" s="80">
        <v>476430</v>
      </c>
      <c r="O18" s="402"/>
      <c r="P18" s="81"/>
      <c r="R18" s="6">
        <v>476430023</v>
      </c>
    </row>
    <row r="19" spans="1:18" x14ac:dyDescent="0.15">
      <c r="A19" s="67" t="s">
        <v>146</v>
      </c>
      <c r="C19" s="77"/>
      <c r="D19" s="78"/>
      <c r="E19" s="78"/>
      <c r="F19" s="78"/>
      <c r="G19" s="78" t="s">
        <v>147</v>
      </c>
      <c r="H19" s="78"/>
      <c r="I19" s="78"/>
      <c r="J19" s="78"/>
      <c r="K19" s="79"/>
      <c r="L19" s="79"/>
      <c r="M19" s="79"/>
      <c r="N19" s="80">
        <v>358548</v>
      </c>
      <c r="O19" s="402"/>
      <c r="P19" s="81"/>
      <c r="R19" s="6">
        <v>358548000</v>
      </c>
    </row>
    <row r="20" spans="1:18" x14ac:dyDescent="0.15">
      <c r="A20" s="67" t="s">
        <v>148</v>
      </c>
      <c r="C20" s="77"/>
      <c r="D20" s="78"/>
      <c r="E20" s="78"/>
      <c r="F20" s="78"/>
      <c r="G20" s="78" t="s">
        <v>35</v>
      </c>
      <c r="H20" s="78"/>
      <c r="I20" s="78"/>
      <c r="J20" s="78"/>
      <c r="K20" s="79"/>
      <c r="L20" s="79"/>
      <c r="M20" s="79"/>
      <c r="N20" s="80">
        <v>780980</v>
      </c>
      <c r="O20" s="402"/>
      <c r="P20" s="81"/>
      <c r="R20" s="6">
        <v>780979976</v>
      </c>
    </row>
    <row r="21" spans="1:18" x14ac:dyDescent="0.15">
      <c r="A21" s="67" t="s">
        <v>149</v>
      </c>
      <c r="C21" s="77"/>
      <c r="D21" s="78"/>
      <c r="E21" s="78"/>
      <c r="F21" s="78" t="s">
        <v>150</v>
      </c>
      <c r="G21" s="78"/>
      <c r="H21" s="78"/>
      <c r="I21" s="78"/>
      <c r="J21" s="78"/>
      <c r="K21" s="79"/>
      <c r="L21" s="79"/>
      <c r="M21" s="79"/>
      <c r="N21" s="80">
        <v>22852747</v>
      </c>
      <c r="O21" s="402" t="s">
        <v>391</v>
      </c>
      <c r="P21" s="81"/>
      <c r="R21" s="6">
        <f>IF(COUNTIF(R22:R25,"-")=COUNTA(R22:R25),"-",SUM(R22:R25))</f>
        <v>22852746975</v>
      </c>
    </row>
    <row r="22" spans="1:18" x14ac:dyDescent="0.15">
      <c r="A22" s="67" t="s">
        <v>151</v>
      </c>
      <c r="C22" s="77"/>
      <c r="D22" s="78"/>
      <c r="E22" s="78"/>
      <c r="F22" s="78"/>
      <c r="G22" s="78" t="s">
        <v>152</v>
      </c>
      <c r="H22" s="78"/>
      <c r="I22" s="78"/>
      <c r="J22" s="78"/>
      <c r="K22" s="79"/>
      <c r="L22" s="79"/>
      <c r="M22" s="79"/>
      <c r="N22" s="80">
        <v>10706998</v>
      </c>
      <c r="O22" s="402"/>
      <c r="P22" s="81"/>
      <c r="R22" s="6">
        <v>10706998480</v>
      </c>
    </row>
    <row r="23" spans="1:18" x14ac:dyDescent="0.15">
      <c r="A23" s="67" t="s">
        <v>153</v>
      </c>
      <c r="C23" s="77"/>
      <c r="D23" s="78"/>
      <c r="E23" s="78"/>
      <c r="F23" s="78"/>
      <c r="G23" s="78" t="s">
        <v>154</v>
      </c>
      <c r="H23" s="78"/>
      <c r="I23" s="78"/>
      <c r="J23" s="78"/>
      <c r="K23" s="79"/>
      <c r="L23" s="79"/>
      <c r="M23" s="79"/>
      <c r="N23" s="80">
        <v>499383</v>
      </c>
      <c r="O23" s="402"/>
      <c r="P23" s="81"/>
      <c r="R23" s="6">
        <v>499382995</v>
      </c>
    </row>
    <row r="24" spans="1:18" x14ac:dyDescent="0.15">
      <c r="A24" s="67" t="s">
        <v>155</v>
      </c>
      <c r="C24" s="77"/>
      <c r="D24" s="78"/>
      <c r="E24" s="78"/>
      <c r="F24" s="78"/>
      <c r="G24" s="78" t="s">
        <v>156</v>
      </c>
      <c r="H24" s="78"/>
      <c r="I24" s="78"/>
      <c r="J24" s="78"/>
      <c r="K24" s="79"/>
      <c r="L24" s="79"/>
      <c r="M24" s="79"/>
      <c r="N24" s="80">
        <v>11641810</v>
      </c>
      <c r="O24" s="402"/>
      <c r="P24" s="81"/>
      <c r="R24" s="6">
        <v>11641810300</v>
      </c>
    </row>
    <row r="25" spans="1:18" x14ac:dyDescent="0.15">
      <c r="A25" s="67" t="s">
        <v>157</v>
      </c>
      <c r="C25" s="77"/>
      <c r="D25" s="78"/>
      <c r="E25" s="78"/>
      <c r="F25" s="78"/>
      <c r="G25" s="78" t="s">
        <v>35</v>
      </c>
      <c r="H25" s="78"/>
      <c r="I25" s="78"/>
      <c r="J25" s="78"/>
      <c r="K25" s="79"/>
      <c r="L25" s="79"/>
      <c r="M25" s="79"/>
      <c r="N25" s="80">
        <v>4555</v>
      </c>
      <c r="O25" s="402"/>
      <c r="P25" s="81"/>
      <c r="R25" s="6">
        <v>4555200</v>
      </c>
    </row>
    <row r="26" spans="1:18" x14ac:dyDescent="0.15">
      <c r="A26" s="67" t="s">
        <v>158</v>
      </c>
      <c r="C26" s="77"/>
      <c r="D26" s="78"/>
      <c r="E26" s="78"/>
      <c r="F26" s="78" t="s">
        <v>159</v>
      </c>
      <c r="G26" s="78"/>
      <c r="H26" s="78"/>
      <c r="I26" s="78"/>
      <c r="J26" s="78"/>
      <c r="K26" s="79"/>
      <c r="L26" s="79"/>
      <c r="M26" s="79"/>
      <c r="N26" s="80">
        <v>790655</v>
      </c>
      <c r="O26" s="402"/>
      <c r="P26" s="81"/>
      <c r="R26" s="6">
        <f>IF(COUNTIF(R27:R29,"-")=COUNTA(R27:R29),"-",SUM(R27:R29))</f>
        <v>790654565</v>
      </c>
    </row>
    <row r="27" spans="1:18" x14ac:dyDescent="0.15">
      <c r="A27" s="67" t="s">
        <v>160</v>
      </c>
      <c r="C27" s="77"/>
      <c r="D27" s="78"/>
      <c r="E27" s="78"/>
      <c r="F27" s="79"/>
      <c r="G27" s="79" t="s">
        <v>161</v>
      </c>
      <c r="H27" s="79"/>
      <c r="I27" s="78"/>
      <c r="J27" s="78"/>
      <c r="K27" s="79"/>
      <c r="L27" s="79"/>
      <c r="M27" s="79"/>
      <c r="N27" s="80">
        <v>574672</v>
      </c>
      <c r="O27" s="402"/>
      <c r="P27" s="81"/>
      <c r="R27" s="6">
        <v>574671873</v>
      </c>
    </row>
    <row r="28" spans="1:18" x14ac:dyDescent="0.15">
      <c r="A28" s="67" t="s">
        <v>162</v>
      </c>
      <c r="C28" s="77"/>
      <c r="D28" s="78"/>
      <c r="E28" s="78"/>
      <c r="F28" s="79"/>
      <c r="G28" s="78" t="s">
        <v>163</v>
      </c>
      <c r="H28" s="78"/>
      <c r="I28" s="78"/>
      <c r="J28" s="78"/>
      <c r="K28" s="79"/>
      <c r="L28" s="79"/>
      <c r="M28" s="79"/>
      <c r="N28" s="80">
        <v>6250</v>
      </c>
      <c r="O28" s="402"/>
      <c r="P28" s="81"/>
      <c r="R28" s="6">
        <v>6249613</v>
      </c>
    </row>
    <row r="29" spans="1:18" x14ac:dyDescent="0.15">
      <c r="A29" s="67" t="s">
        <v>164</v>
      </c>
      <c r="C29" s="77"/>
      <c r="D29" s="78"/>
      <c r="E29" s="78"/>
      <c r="F29" s="79"/>
      <c r="G29" s="78" t="s">
        <v>35</v>
      </c>
      <c r="H29" s="78"/>
      <c r="I29" s="78"/>
      <c r="J29" s="78"/>
      <c r="K29" s="79"/>
      <c r="L29" s="79"/>
      <c r="M29" s="79"/>
      <c r="N29" s="80">
        <v>209733</v>
      </c>
      <c r="O29" s="402"/>
      <c r="P29" s="81"/>
      <c r="R29" s="6">
        <v>209733079</v>
      </c>
    </row>
    <row r="30" spans="1:18" x14ac:dyDescent="0.15">
      <c r="A30" s="67" t="s">
        <v>165</v>
      </c>
      <c r="C30" s="77"/>
      <c r="D30" s="78"/>
      <c r="E30" s="79" t="s">
        <v>166</v>
      </c>
      <c r="F30" s="79"/>
      <c r="G30" s="78"/>
      <c r="H30" s="78"/>
      <c r="I30" s="78"/>
      <c r="J30" s="78"/>
      <c r="K30" s="79"/>
      <c r="L30" s="79"/>
      <c r="M30" s="79"/>
      <c r="N30" s="80">
        <v>25398974</v>
      </c>
      <c r="O30" s="402"/>
      <c r="P30" s="81"/>
      <c r="R30" s="6">
        <f>IF(COUNTIF(R31:R34,"-")=COUNTA(R31:R34),"-",SUM(R31:R34))</f>
        <v>25398974365</v>
      </c>
    </row>
    <row r="31" spans="1:18" x14ac:dyDescent="0.15">
      <c r="A31" s="67" t="s">
        <v>167</v>
      </c>
      <c r="C31" s="77"/>
      <c r="D31" s="78"/>
      <c r="E31" s="78"/>
      <c r="F31" s="78" t="s">
        <v>168</v>
      </c>
      <c r="G31" s="78"/>
      <c r="H31" s="78"/>
      <c r="I31" s="78"/>
      <c r="J31" s="78"/>
      <c r="K31" s="79"/>
      <c r="L31" s="79"/>
      <c r="M31" s="79"/>
      <c r="N31" s="80">
        <v>13126010</v>
      </c>
      <c r="O31" s="402"/>
      <c r="P31" s="81"/>
      <c r="R31" s="6">
        <v>13126009709</v>
      </c>
    </row>
    <row r="32" spans="1:18" x14ac:dyDescent="0.15">
      <c r="A32" s="67" t="s">
        <v>169</v>
      </c>
      <c r="C32" s="77"/>
      <c r="D32" s="78"/>
      <c r="E32" s="78"/>
      <c r="F32" s="78" t="s">
        <v>170</v>
      </c>
      <c r="G32" s="78"/>
      <c r="H32" s="78"/>
      <c r="I32" s="78"/>
      <c r="J32" s="78"/>
      <c r="K32" s="79"/>
      <c r="L32" s="79"/>
      <c r="M32" s="79"/>
      <c r="N32" s="80">
        <v>7316710</v>
      </c>
      <c r="O32" s="402"/>
      <c r="P32" s="81"/>
      <c r="R32" s="6">
        <v>7316710451</v>
      </c>
    </row>
    <row r="33" spans="1:18" x14ac:dyDescent="0.15">
      <c r="A33" s="67" t="s">
        <v>171</v>
      </c>
      <c r="C33" s="77"/>
      <c r="D33" s="78"/>
      <c r="E33" s="78"/>
      <c r="F33" s="78" t="s">
        <v>172</v>
      </c>
      <c r="G33" s="78"/>
      <c r="H33" s="78"/>
      <c r="I33" s="78"/>
      <c r="J33" s="78"/>
      <c r="K33" s="79"/>
      <c r="L33" s="79"/>
      <c r="M33" s="79"/>
      <c r="N33" s="80">
        <v>4948058</v>
      </c>
      <c r="O33" s="402"/>
      <c r="P33" s="81"/>
      <c r="R33" s="6">
        <v>4948058195</v>
      </c>
    </row>
    <row r="34" spans="1:18" x14ac:dyDescent="0.15">
      <c r="A34" s="67" t="s">
        <v>173</v>
      </c>
      <c r="C34" s="77"/>
      <c r="D34" s="78"/>
      <c r="E34" s="78"/>
      <c r="F34" s="78" t="s">
        <v>35</v>
      </c>
      <c r="G34" s="78"/>
      <c r="H34" s="78"/>
      <c r="I34" s="78"/>
      <c r="J34" s="78"/>
      <c r="K34" s="79"/>
      <c r="L34" s="79"/>
      <c r="M34" s="79"/>
      <c r="N34" s="80">
        <v>8196</v>
      </c>
      <c r="O34" s="402"/>
      <c r="P34" s="81"/>
      <c r="R34" s="6">
        <v>8196010</v>
      </c>
    </row>
    <row r="35" spans="1:18" x14ac:dyDescent="0.15">
      <c r="A35" s="67" t="s">
        <v>174</v>
      </c>
      <c r="C35" s="77"/>
      <c r="D35" s="78" t="s">
        <v>175</v>
      </c>
      <c r="E35" s="78"/>
      <c r="F35" s="78"/>
      <c r="G35" s="78"/>
      <c r="H35" s="78"/>
      <c r="I35" s="78"/>
      <c r="J35" s="78"/>
      <c r="K35" s="79"/>
      <c r="L35" s="79"/>
      <c r="M35" s="79"/>
      <c r="N35" s="80">
        <v>2613039</v>
      </c>
      <c r="O35" s="402"/>
      <c r="P35" s="81"/>
      <c r="R35" s="6">
        <f>IF(COUNTIF(R36:R37,"-")=COUNTA(R36:R37),"-",SUM(R36:R37))</f>
        <v>2613038552</v>
      </c>
    </row>
    <row r="36" spans="1:18" x14ac:dyDescent="0.15">
      <c r="A36" s="67" t="s">
        <v>176</v>
      </c>
      <c r="C36" s="77"/>
      <c r="D36" s="78"/>
      <c r="E36" s="78" t="s">
        <v>177</v>
      </c>
      <c r="F36" s="78"/>
      <c r="G36" s="78"/>
      <c r="H36" s="78"/>
      <c r="I36" s="78"/>
      <c r="J36" s="78"/>
      <c r="K36" s="82"/>
      <c r="L36" s="82"/>
      <c r="M36" s="82"/>
      <c r="N36" s="80">
        <v>1328443</v>
      </c>
      <c r="O36" s="402"/>
      <c r="P36" s="81"/>
      <c r="R36" s="6">
        <v>1328442668</v>
      </c>
    </row>
    <row r="37" spans="1:18" x14ac:dyDescent="0.15">
      <c r="A37" s="67" t="s">
        <v>178</v>
      </c>
      <c r="C37" s="77"/>
      <c r="D37" s="78"/>
      <c r="E37" s="78" t="s">
        <v>35</v>
      </c>
      <c r="F37" s="78"/>
      <c r="G37" s="79"/>
      <c r="H37" s="78"/>
      <c r="I37" s="78"/>
      <c r="J37" s="78"/>
      <c r="K37" s="82"/>
      <c r="L37" s="82"/>
      <c r="M37" s="82"/>
      <c r="N37" s="80">
        <v>1284596</v>
      </c>
      <c r="O37" s="402"/>
      <c r="P37" s="81"/>
      <c r="R37" s="6">
        <v>1284595884</v>
      </c>
    </row>
    <row r="38" spans="1:18" x14ac:dyDescent="0.15">
      <c r="A38" s="67" t="s">
        <v>134</v>
      </c>
      <c r="C38" s="83" t="s">
        <v>135</v>
      </c>
      <c r="D38" s="84"/>
      <c r="E38" s="84"/>
      <c r="F38" s="84"/>
      <c r="G38" s="84"/>
      <c r="H38" s="84"/>
      <c r="I38" s="84"/>
      <c r="J38" s="84"/>
      <c r="K38" s="85"/>
      <c r="L38" s="85"/>
      <c r="M38" s="85"/>
      <c r="N38" s="86">
        <v>-54454913</v>
      </c>
      <c r="O38" s="403"/>
      <c r="P38" s="81"/>
      <c r="R38" s="6">
        <f>IF(COUNTIF(R14:R35,"-")=COUNTA(R14:R35),"-",SUM(R35)-SUM(R14))</f>
        <v>-54454913347</v>
      </c>
    </row>
    <row r="39" spans="1:18" x14ac:dyDescent="0.15">
      <c r="A39" s="67" t="s">
        <v>181</v>
      </c>
      <c r="C39" s="77"/>
      <c r="D39" s="78" t="s">
        <v>182</v>
      </c>
      <c r="E39" s="78"/>
      <c r="F39" s="79"/>
      <c r="G39" s="78"/>
      <c r="H39" s="78"/>
      <c r="I39" s="78"/>
      <c r="J39" s="78"/>
      <c r="K39" s="79"/>
      <c r="L39" s="79"/>
      <c r="M39" s="79"/>
      <c r="N39" s="80">
        <v>28510</v>
      </c>
      <c r="O39" s="402"/>
      <c r="P39" s="81"/>
      <c r="R39" s="6">
        <f>IF(COUNTIF(R40:R44,"-")=COUNTA(R40:R44),"-",SUM(R40:R44))</f>
        <v>28509833</v>
      </c>
    </row>
    <row r="40" spans="1:18" x14ac:dyDescent="0.15">
      <c r="A40" s="67" t="s">
        <v>183</v>
      </c>
      <c r="C40" s="77"/>
      <c r="D40" s="78"/>
      <c r="E40" s="79" t="s">
        <v>184</v>
      </c>
      <c r="F40" s="79"/>
      <c r="G40" s="78"/>
      <c r="H40" s="78"/>
      <c r="I40" s="78"/>
      <c r="J40" s="78"/>
      <c r="K40" s="79"/>
      <c r="L40" s="79"/>
      <c r="M40" s="79"/>
      <c r="N40" s="80">
        <v>1104</v>
      </c>
      <c r="O40" s="402"/>
      <c r="P40" s="81"/>
      <c r="R40" s="6">
        <v>1103573</v>
      </c>
    </row>
    <row r="41" spans="1:18" x14ac:dyDescent="0.15">
      <c r="A41" s="67" t="s">
        <v>185</v>
      </c>
      <c r="C41" s="77"/>
      <c r="D41" s="78"/>
      <c r="E41" s="79" t="s">
        <v>186</v>
      </c>
      <c r="F41" s="79"/>
      <c r="G41" s="78"/>
      <c r="H41" s="78"/>
      <c r="I41" s="78"/>
      <c r="J41" s="78"/>
      <c r="K41" s="79"/>
      <c r="L41" s="79"/>
      <c r="M41" s="79"/>
      <c r="N41" s="80">
        <v>24406</v>
      </c>
      <c r="O41" s="402"/>
      <c r="P41" s="81"/>
      <c r="R41" s="6">
        <v>24406261</v>
      </c>
    </row>
    <row r="42" spans="1:18" x14ac:dyDescent="0.15">
      <c r="A42" s="67" t="s">
        <v>187</v>
      </c>
      <c r="C42" s="77"/>
      <c r="D42" s="78"/>
      <c r="E42" s="79" t="s">
        <v>188</v>
      </c>
      <c r="F42" s="79"/>
      <c r="G42" s="78"/>
      <c r="H42" s="79"/>
      <c r="I42" s="78"/>
      <c r="J42" s="78"/>
      <c r="K42" s="79"/>
      <c r="L42" s="79"/>
      <c r="M42" s="79"/>
      <c r="N42" s="80" t="s">
        <v>389</v>
      </c>
      <c r="O42" s="402"/>
      <c r="P42" s="81"/>
      <c r="R42" s="6" t="s">
        <v>11</v>
      </c>
    </row>
    <row r="43" spans="1:18" x14ac:dyDescent="0.15">
      <c r="A43" s="67" t="s">
        <v>189</v>
      </c>
      <c r="C43" s="77"/>
      <c r="D43" s="78"/>
      <c r="E43" s="78" t="s">
        <v>190</v>
      </c>
      <c r="F43" s="78"/>
      <c r="G43" s="78"/>
      <c r="H43" s="78"/>
      <c r="I43" s="78"/>
      <c r="J43" s="78"/>
      <c r="K43" s="79"/>
      <c r="L43" s="79"/>
      <c r="M43" s="79"/>
      <c r="N43" s="80" t="s">
        <v>390</v>
      </c>
      <c r="O43" s="402"/>
      <c r="P43" s="81"/>
      <c r="R43" s="6" t="s">
        <v>11</v>
      </c>
    </row>
    <row r="44" spans="1:18" x14ac:dyDescent="0.15">
      <c r="A44" s="67" t="s">
        <v>191</v>
      </c>
      <c r="C44" s="77"/>
      <c r="D44" s="78"/>
      <c r="E44" s="78" t="s">
        <v>35</v>
      </c>
      <c r="F44" s="78"/>
      <c r="G44" s="78"/>
      <c r="H44" s="78"/>
      <c r="I44" s="78"/>
      <c r="J44" s="78"/>
      <c r="K44" s="79"/>
      <c r="L44" s="79"/>
      <c r="M44" s="79"/>
      <c r="N44" s="80">
        <v>3000</v>
      </c>
      <c r="O44" s="402"/>
      <c r="P44" s="81"/>
      <c r="R44" s="6">
        <v>2999999</v>
      </c>
    </row>
    <row r="45" spans="1:18" x14ac:dyDescent="0.15">
      <c r="A45" s="67" t="s">
        <v>192</v>
      </c>
      <c r="C45" s="77"/>
      <c r="D45" s="78" t="s">
        <v>193</v>
      </c>
      <c r="E45" s="78"/>
      <c r="F45" s="78"/>
      <c r="G45" s="78"/>
      <c r="H45" s="78"/>
      <c r="I45" s="78"/>
      <c r="J45" s="78"/>
      <c r="K45" s="82"/>
      <c r="L45" s="82"/>
      <c r="M45" s="82"/>
      <c r="N45" s="80">
        <v>49256</v>
      </c>
      <c r="O45" s="402"/>
      <c r="P45" s="81"/>
      <c r="R45" s="6">
        <f>IF(COUNTIF(R46:R47,"-")=COUNTA(R46:R47),"-",SUM(R46:R47))</f>
        <v>49256080</v>
      </c>
    </row>
    <row r="46" spans="1:18" x14ac:dyDescent="0.15">
      <c r="A46" s="67" t="s">
        <v>194</v>
      </c>
      <c r="C46" s="77"/>
      <c r="D46" s="78"/>
      <c r="E46" s="78" t="s">
        <v>195</v>
      </c>
      <c r="F46" s="78"/>
      <c r="G46" s="78"/>
      <c r="H46" s="78"/>
      <c r="I46" s="78"/>
      <c r="J46" s="78"/>
      <c r="K46" s="82"/>
      <c r="L46" s="82"/>
      <c r="M46" s="82"/>
      <c r="N46" s="80">
        <v>49256</v>
      </c>
      <c r="O46" s="402"/>
      <c r="P46" s="81"/>
      <c r="R46" s="6">
        <v>49256080</v>
      </c>
    </row>
    <row r="47" spans="1:18" ht="14.25" thickBot="1" x14ac:dyDescent="0.2">
      <c r="A47" s="67" t="s">
        <v>196</v>
      </c>
      <c r="C47" s="77"/>
      <c r="D47" s="78"/>
      <c r="E47" s="78" t="s">
        <v>35</v>
      </c>
      <c r="F47" s="78"/>
      <c r="G47" s="78"/>
      <c r="H47" s="78"/>
      <c r="I47" s="78"/>
      <c r="J47" s="78"/>
      <c r="K47" s="82"/>
      <c r="L47" s="82"/>
      <c r="M47" s="82"/>
      <c r="N47" s="80" t="s">
        <v>390</v>
      </c>
      <c r="O47" s="402"/>
      <c r="P47" s="81"/>
      <c r="R47" s="6" t="s">
        <v>11</v>
      </c>
    </row>
    <row r="48" spans="1:18" ht="14.25" thickBot="1" x14ac:dyDescent="0.2">
      <c r="A48" s="67" t="s">
        <v>179</v>
      </c>
      <c r="C48" s="87" t="s">
        <v>180</v>
      </c>
      <c r="D48" s="88"/>
      <c r="E48" s="88"/>
      <c r="F48" s="88"/>
      <c r="G48" s="88"/>
      <c r="H48" s="88"/>
      <c r="I48" s="88"/>
      <c r="J48" s="88"/>
      <c r="K48" s="89"/>
      <c r="L48" s="89"/>
      <c r="M48" s="89"/>
      <c r="N48" s="90">
        <v>-54434167</v>
      </c>
      <c r="O48" s="404"/>
      <c r="P48" s="81"/>
      <c r="R48" s="6">
        <f>IF(COUNTIF(R38:R47,"-")=COUNTA(R38:R47),"-",SUM(R38,R45)-SUM(R39))</f>
        <v>-54434167100</v>
      </c>
    </row>
    <row r="49" spans="1:12" s="92" customFormat="1" ht="3.75" customHeight="1" x14ac:dyDescent="0.15">
      <c r="A49" s="91"/>
      <c r="C49" s="93"/>
      <c r="D49" s="93"/>
      <c r="E49" s="94"/>
      <c r="F49" s="94"/>
      <c r="G49" s="94"/>
      <c r="H49" s="94"/>
      <c r="I49" s="94"/>
      <c r="J49" s="95"/>
      <c r="K49" s="95"/>
      <c r="L49" s="95"/>
    </row>
    <row r="50" spans="1:12" s="92" customFormat="1" ht="15.6" customHeight="1" x14ac:dyDescent="0.15">
      <c r="A50" s="91"/>
      <c r="C50" s="96"/>
      <c r="D50" s="96" t="s">
        <v>324</v>
      </c>
      <c r="E50" s="97"/>
      <c r="F50" s="97"/>
      <c r="G50" s="97"/>
      <c r="H50" s="97"/>
      <c r="I50" s="97"/>
      <c r="J50" s="98"/>
      <c r="K50" s="98"/>
      <c r="L50" s="98"/>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abSelected="1" topLeftCell="B1" zoomScale="85" zoomScaleNormal="85" zoomScaleSheetLayoutView="100" workbookViewId="0"/>
  </sheetViews>
  <sheetFormatPr defaultRowHeight="12.75" x14ac:dyDescent="0.15"/>
  <cols>
    <col min="1" max="1" width="0" style="100" hidden="1" customWidth="1"/>
    <col min="2" max="2" width="1.125" style="103" customWidth="1"/>
    <col min="3" max="3" width="1.625" style="103" customWidth="1"/>
    <col min="4" max="9" width="2" style="103" customWidth="1"/>
    <col min="10" max="10" width="15.375" style="103" customWidth="1"/>
    <col min="11" max="11" width="21.625" style="103" bestFit="1" customWidth="1"/>
    <col min="12" max="12" width="3" style="103" bestFit="1" customWidth="1"/>
    <col min="13" max="13" width="21.625" style="103" bestFit="1" customWidth="1"/>
    <col min="14" max="14" width="3" style="103" bestFit="1" customWidth="1"/>
    <col min="15" max="15" width="21.625" style="103" bestFit="1" customWidth="1"/>
    <col min="16" max="16" width="3" style="103" bestFit="1" customWidth="1"/>
    <col min="17" max="17" width="21.625" style="103" hidden="1" customWidth="1"/>
    <col min="18" max="18" width="3" style="103" hidden="1" customWidth="1"/>
    <col min="19" max="19" width="1" style="103" customWidth="1"/>
    <col min="20" max="20" width="9" style="103"/>
    <col min="21" max="24" width="0" style="103" hidden="1" customWidth="1"/>
    <col min="25" max="16384" width="9" style="103"/>
  </cols>
  <sheetData>
    <row r="1" spans="1:24" x14ac:dyDescent="0.15">
      <c r="C1" s="103" t="s">
        <v>336</v>
      </c>
    </row>
    <row r="2" spans="1:24" x14ac:dyDescent="0.15">
      <c r="C2" s="103" t="s">
        <v>337</v>
      </c>
    </row>
    <row r="3" spans="1:24" x14ac:dyDescent="0.15">
      <c r="C3" s="103" t="s">
        <v>338</v>
      </c>
    </row>
    <row r="4" spans="1:24" x14ac:dyDescent="0.15">
      <c r="C4" s="103" t="s">
        <v>339</v>
      </c>
    </row>
    <row r="5" spans="1:24" x14ac:dyDescent="0.15">
      <c r="C5" s="103" t="s">
        <v>340</v>
      </c>
    </row>
    <row r="6" spans="1:24" x14ac:dyDescent="0.15">
      <c r="C6" s="103" t="s">
        <v>341</v>
      </c>
    </row>
    <row r="7" spans="1:24" x14ac:dyDescent="0.15">
      <c r="C7" s="103" t="s">
        <v>342</v>
      </c>
    </row>
    <row r="9" spans="1:24" ht="24" x14ac:dyDescent="0.25">
      <c r="B9" s="101"/>
      <c r="C9" s="102" t="s">
        <v>392</v>
      </c>
      <c r="D9" s="102"/>
      <c r="E9" s="102"/>
      <c r="F9" s="102"/>
      <c r="G9" s="102"/>
      <c r="H9" s="102"/>
      <c r="I9" s="102"/>
      <c r="J9" s="102"/>
      <c r="K9" s="102"/>
      <c r="L9" s="102"/>
      <c r="M9" s="102"/>
      <c r="N9" s="102"/>
      <c r="O9" s="102"/>
      <c r="P9" s="102"/>
      <c r="Q9" s="102"/>
      <c r="R9" s="102"/>
    </row>
    <row r="10" spans="1:24" ht="17.25" x14ac:dyDescent="0.2">
      <c r="B10" s="104"/>
      <c r="C10" s="105" t="s">
        <v>393</v>
      </c>
      <c r="D10" s="105"/>
      <c r="E10" s="105"/>
      <c r="F10" s="105"/>
      <c r="G10" s="105"/>
      <c r="H10" s="105"/>
      <c r="I10" s="105"/>
      <c r="J10" s="105"/>
      <c r="K10" s="105"/>
      <c r="L10" s="105"/>
      <c r="M10" s="105"/>
      <c r="N10" s="105"/>
      <c r="O10" s="105"/>
      <c r="P10" s="105"/>
      <c r="Q10" s="105"/>
      <c r="R10" s="105"/>
    </row>
    <row r="11" spans="1:24" ht="17.25" x14ac:dyDescent="0.2">
      <c r="B11" s="104"/>
      <c r="C11" s="105" t="s">
        <v>388</v>
      </c>
      <c r="D11" s="105"/>
      <c r="E11" s="105"/>
      <c r="F11" s="105"/>
      <c r="G11" s="105"/>
      <c r="H11" s="105"/>
      <c r="I11" s="105"/>
      <c r="J11" s="105"/>
      <c r="K11" s="105"/>
      <c r="L11" s="105"/>
      <c r="M11" s="105"/>
      <c r="N11" s="105"/>
      <c r="O11" s="105"/>
      <c r="P11" s="105"/>
      <c r="Q11" s="105"/>
      <c r="R11" s="105"/>
    </row>
    <row r="12" spans="1:24" ht="15.75" customHeight="1" thickBot="1" x14ac:dyDescent="0.2">
      <c r="B12" s="106"/>
      <c r="C12" s="107"/>
      <c r="D12" s="107"/>
      <c r="E12" s="107"/>
      <c r="F12" s="107"/>
      <c r="G12" s="107"/>
      <c r="H12" s="107"/>
      <c r="I12" s="107"/>
      <c r="J12" s="108"/>
      <c r="K12" s="107"/>
      <c r="L12" s="108"/>
      <c r="M12" s="107"/>
      <c r="N12" s="107"/>
      <c r="O12" s="107"/>
      <c r="P12" s="405" t="s">
        <v>382</v>
      </c>
      <c r="Q12" s="107"/>
      <c r="R12" s="108"/>
    </row>
    <row r="13" spans="1:24" ht="12.75" customHeight="1" x14ac:dyDescent="0.15">
      <c r="B13" s="109"/>
      <c r="C13" s="110" t="s">
        <v>0</v>
      </c>
      <c r="D13" s="111"/>
      <c r="E13" s="111"/>
      <c r="F13" s="111"/>
      <c r="G13" s="111"/>
      <c r="H13" s="111"/>
      <c r="I13" s="111"/>
      <c r="J13" s="112"/>
      <c r="K13" s="113" t="s">
        <v>325</v>
      </c>
      <c r="L13" s="111"/>
      <c r="M13" s="114"/>
      <c r="N13" s="114"/>
      <c r="O13" s="114"/>
      <c r="P13" s="115"/>
      <c r="Q13" s="114"/>
      <c r="R13" s="115"/>
    </row>
    <row r="14" spans="1:24" ht="29.25" customHeight="1" thickBot="1" x14ac:dyDescent="0.2">
      <c r="A14" s="100" t="s">
        <v>315</v>
      </c>
      <c r="B14" s="109"/>
      <c r="C14" s="116"/>
      <c r="D14" s="117"/>
      <c r="E14" s="117"/>
      <c r="F14" s="117"/>
      <c r="G14" s="117"/>
      <c r="H14" s="117"/>
      <c r="I14" s="117"/>
      <c r="J14" s="118"/>
      <c r="K14" s="119"/>
      <c r="L14" s="117"/>
      <c r="M14" s="120" t="s">
        <v>326</v>
      </c>
      <c r="N14" s="121"/>
      <c r="O14" s="120" t="s">
        <v>327</v>
      </c>
      <c r="P14" s="411"/>
      <c r="Q14" s="406" t="s">
        <v>133</v>
      </c>
      <c r="R14" s="122"/>
    </row>
    <row r="15" spans="1:24" ht="15.95" customHeight="1" x14ac:dyDescent="0.15">
      <c r="A15" s="100" t="s">
        <v>197</v>
      </c>
      <c r="B15" s="123"/>
      <c r="C15" s="124" t="s">
        <v>198</v>
      </c>
      <c r="D15" s="125"/>
      <c r="E15" s="125"/>
      <c r="F15" s="125"/>
      <c r="G15" s="125"/>
      <c r="H15" s="125"/>
      <c r="I15" s="125"/>
      <c r="J15" s="126"/>
      <c r="K15" s="127">
        <v>284339645</v>
      </c>
      <c r="L15" s="128" t="s">
        <v>391</v>
      </c>
      <c r="M15" s="127">
        <v>368497373</v>
      </c>
      <c r="N15" s="129"/>
      <c r="O15" s="127">
        <v>-84157727</v>
      </c>
      <c r="P15" s="131"/>
      <c r="Q15" s="130" t="s">
        <v>389</v>
      </c>
      <c r="R15" s="131"/>
      <c r="U15" s="414">
        <f>IF(COUNTIF(V15:X15,"-")=COUNTA(V15:X15),"-",SUM(V15:X15))</f>
        <v>284339645300</v>
      </c>
      <c r="V15" s="414">
        <v>368497372525</v>
      </c>
      <c r="W15" s="414">
        <v>-84157727225</v>
      </c>
      <c r="X15" s="414" t="s">
        <v>11</v>
      </c>
    </row>
    <row r="16" spans="1:24" ht="15.95" customHeight="1" x14ac:dyDescent="0.15">
      <c r="A16" s="100" t="s">
        <v>199</v>
      </c>
      <c r="B16" s="123"/>
      <c r="C16" s="31"/>
      <c r="D16" s="26" t="s">
        <v>200</v>
      </c>
      <c r="E16" s="26"/>
      <c r="F16" s="26"/>
      <c r="G16" s="26"/>
      <c r="H16" s="26"/>
      <c r="I16" s="26"/>
      <c r="J16" s="132"/>
      <c r="K16" s="133">
        <v>-54434167</v>
      </c>
      <c r="L16" s="134"/>
      <c r="M16" s="135"/>
      <c r="N16" s="136"/>
      <c r="O16" s="133">
        <v>-54434167</v>
      </c>
      <c r="P16" s="143"/>
      <c r="Q16" s="138" t="s">
        <v>389</v>
      </c>
      <c r="R16" s="139"/>
      <c r="U16" s="414">
        <f>IF(COUNTIF(V16:X16,"-")=COUNTA(V16:X16),"-",SUM(V16:X16))</f>
        <v>-54434167100</v>
      </c>
      <c r="V16" s="414" t="s">
        <v>11</v>
      </c>
      <c r="W16" s="414">
        <v>-54434167100</v>
      </c>
      <c r="X16" s="414" t="s">
        <v>11</v>
      </c>
    </row>
    <row r="17" spans="1:24" ht="15.95" customHeight="1" x14ac:dyDescent="0.15">
      <c r="A17" s="100" t="s">
        <v>201</v>
      </c>
      <c r="B17" s="109"/>
      <c r="C17" s="140"/>
      <c r="D17" s="132" t="s">
        <v>202</v>
      </c>
      <c r="E17" s="132"/>
      <c r="F17" s="132"/>
      <c r="G17" s="132"/>
      <c r="H17" s="132"/>
      <c r="I17" s="132"/>
      <c r="J17" s="132"/>
      <c r="K17" s="133">
        <v>48704874</v>
      </c>
      <c r="L17" s="134"/>
      <c r="M17" s="141"/>
      <c r="N17" s="142"/>
      <c r="O17" s="133">
        <v>48704874</v>
      </c>
      <c r="P17" s="143"/>
      <c r="Q17" s="138" t="s">
        <v>11</v>
      </c>
      <c r="R17" s="143"/>
      <c r="U17" s="414">
        <f>IF(COUNTIF(V17:X17,"-")=COUNTA(V17:X17),"-",SUM(V17:X17))</f>
        <v>48704874414</v>
      </c>
      <c r="V17" s="414" t="s">
        <v>11</v>
      </c>
      <c r="W17" s="414">
        <f>IF(COUNTIF(W18:W19,"-")=COUNTA(W18:W19),"-",SUM(W18:W19))</f>
        <v>48704874414</v>
      </c>
      <c r="X17" s="414" t="s">
        <v>11</v>
      </c>
    </row>
    <row r="18" spans="1:24" ht="15.95" customHeight="1" x14ac:dyDescent="0.15">
      <c r="A18" s="100" t="s">
        <v>203</v>
      </c>
      <c r="B18" s="109"/>
      <c r="C18" s="144"/>
      <c r="D18" s="132"/>
      <c r="E18" s="145" t="s">
        <v>204</v>
      </c>
      <c r="F18" s="145"/>
      <c r="G18" s="145"/>
      <c r="H18" s="145"/>
      <c r="I18" s="145"/>
      <c r="J18" s="132"/>
      <c r="K18" s="133">
        <v>36673087</v>
      </c>
      <c r="L18" s="134"/>
      <c r="M18" s="141"/>
      <c r="N18" s="142"/>
      <c r="O18" s="133">
        <v>36673087</v>
      </c>
      <c r="P18" s="143"/>
      <c r="Q18" s="138" t="s">
        <v>389</v>
      </c>
      <c r="R18" s="143"/>
      <c r="U18" s="414">
        <f>IF(COUNTIF(V18:X18,"-")=COUNTA(V18:X18),"-",SUM(V18:X18))</f>
        <v>36673087220</v>
      </c>
      <c r="V18" s="414" t="s">
        <v>11</v>
      </c>
      <c r="W18" s="414">
        <v>36673087220</v>
      </c>
      <c r="X18" s="414" t="s">
        <v>11</v>
      </c>
    </row>
    <row r="19" spans="1:24" ht="15.95" customHeight="1" x14ac:dyDescent="0.15">
      <c r="A19" s="100" t="s">
        <v>205</v>
      </c>
      <c r="B19" s="109"/>
      <c r="C19" s="146"/>
      <c r="D19" s="147"/>
      <c r="E19" s="147" t="s">
        <v>206</v>
      </c>
      <c r="F19" s="147"/>
      <c r="G19" s="147"/>
      <c r="H19" s="147"/>
      <c r="I19" s="147"/>
      <c r="J19" s="148"/>
      <c r="K19" s="149">
        <v>12031787</v>
      </c>
      <c r="L19" s="150"/>
      <c r="M19" s="151"/>
      <c r="N19" s="152"/>
      <c r="O19" s="149">
        <v>12031787</v>
      </c>
      <c r="P19" s="155"/>
      <c r="Q19" s="154" t="s">
        <v>389</v>
      </c>
      <c r="R19" s="155"/>
      <c r="U19" s="414">
        <f>IF(COUNTIF(V19:X19,"-")=COUNTA(V19:X19),"-",SUM(V19:X19))</f>
        <v>12031787194</v>
      </c>
      <c r="V19" s="414" t="s">
        <v>11</v>
      </c>
      <c r="W19" s="414">
        <v>12031787194</v>
      </c>
      <c r="X19" s="414" t="s">
        <v>11</v>
      </c>
    </row>
    <row r="20" spans="1:24" ht="15.95" customHeight="1" x14ac:dyDescent="0.15">
      <c r="A20" s="100" t="s">
        <v>207</v>
      </c>
      <c r="B20" s="109"/>
      <c r="C20" s="156"/>
      <c r="D20" s="157" t="s">
        <v>208</v>
      </c>
      <c r="E20" s="158"/>
      <c r="F20" s="157"/>
      <c r="G20" s="157"/>
      <c r="H20" s="157"/>
      <c r="I20" s="157"/>
      <c r="J20" s="159"/>
      <c r="K20" s="160">
        <v>-5729293</v>
      </c>
      <c r="L20" s="161"/>
      <c r="M20" s="162"/>
      <c r="N20" s="163"/>
      <c r="O20" s="160">
        <v>-5729293</v>
      </c>
      <c r="P20" s="165"/>
      <c r="Q20" s="164" t="s">
        <v>11</v>
      </c>
      <c r="R20" s="165"/>
      <c r="U20" s="414">
        <f>IF(COUNTIF(V20:X20,"-")=COUNTA(V20:X20),"-",SUM(V20:X20))</f>
        <v>-5729292686</v>
      </c>
      <c r="V20" s="414" t="s">
        <v>11</v>
      </c>
      <c r="W20" s="414">
        <f>IF(COUNTIF(W16:W17,"-")=COUNTA(W16:W17),"-",SUM(W16:W17))</f>
        <v>-5729292686</v>
      </c>
      <c r="X20" s="414" t="s">
        <v>11</v>
      </c>
    </row>
    <row r="21" spans="1:24" ht="15.95" customHeight="1" x14ac:dyDescent="0.15">
      <c r="A21" s="100" t="s">
        <v>209</v>
      </c>
      <c r="B21" s="109"/>
      <c r="C21" s="31"/>
      <c r="D21" s="166" t="s">
        <v>328</v>
      </c>
      <c r="E21" s="166"/>
      <c r="F21" s="166"/>
      <c r="G21" s="145"/>
      <c r="H21" s="145"/>
      <c r="I21" s="145"/>
      <c r="J21" s="132"/>
      <c r="K21" s="167"/>
      <c r="L21" s="168"/>
      <c r="M21" s="133">
        <v>-9368099</v>
      </c>
      <c r="N21" s="137" t="s">
        <v>391</v>
      </c>
      <c r="O21" s="133">
        <v>9368099</v>
      </c>
      <c r="P21" s="143" t="s">
        <v>391</v>
      </c>
      <c r="Q21" s="407" t="s">
        <v>11</v>
      </c>
      <c r="R21" s="169"/>
      <c r="U21" s="414">
        <v>0</v>
      </c>
      <c r="V21" s="414">
        <f>IF(COUNTA(V22:V25)=COUNTIF(V22:V25,"-"),"-",SUM(V22,V24,V23,V25))</f>
        <v>-9368099318</v>
      </c>
      <c r="W21" s="414">
        <f>IF(COUNTA(W22:W25)=COUNTIF(W22:W25,"-"),"-",SUM(W22,W24,W23,W25))</f>
        <v>9368099318</v>
      </c>
      <c r="X21" s="414" t="s">
        <v>11</v>
      </c>
    </row>
    <row r="22" spans="1:24" ht="15.95" customHeight="1" x14ac:dyDescent="0.15">
      <c r="A22" s="100" t="s">
        <v>210</v>
      </c>
      <c r="B22" s="109"/>
      <c r="C22" s="31"/>
      <c r="D22" s="166"/>
      <c r="E22" s="166" t="s">
        <v>211</v>
      </c>
      <c r="F22" s="145"/>
      <c r="G22" s="145"/>
      <c r="H22" s="145"/>
      <c r="I22" s="145"/>
      <c r="J22" s="132"/>
      <c r="K22" s="167"/>
      <c r="L22" s="168"/>
      <c r="M22" s="133">
        <v>3081723</v>
      </c>
      <c r="N22" s="137"/>
      <c r="O22" s="133">
        <v>-3081723</v>
      </c>
      <c r="P22" s="143"/>
      <c r="Q22" s="408" t="s">
        <v>11</v>
      </c>
      <c r="R22" s="170"/>
      <c r="U22" s="414">
        <v>0</v>
      </c>
      <c r="V22" s="414">
        <v>3081723060</v>
      </c>
      <c r="W22" s="414">
        <v>-3081723060</v>
      </c>
      <c r="X22" s="414" t="s">
        <v>11</v>
      </c>
    </row>
    <row r="23" spans="1:24" ht="15.95" customHeight="1" x14ac:dyDescent="0.15">
      <c r="A23" s="100" t="s">
        <v>212</v>
      </c>
      <c r="B23" s="109"/>
      <c r="C23" s="31"/>
      <c r="D23" s="166"/>
      <c r="E23" s="166" t="s">
        <v>213</v>
      </c>
      <c r="F23" s="166"/>
      <c r="G23" s="145"/>
      <c r="H23" s="145"/>
      <c r="I23" s="145"/>
      <c r="J23" s="132"/>
      <c r="K23" s="167"/>
      <c r="L23" s="168"/>
      <c r="M23" s="133">
        <v>-12050084</v>
      </c>
      <c r="N23" s="137"/>
      <c r="O23" s="133">
        <v>12050084</v>
      </c>
      <c r="P23" s="143"/>
      <c r="Q23" s="408" t="s">
        <v>11</v>
      </c>
      <c r="R23" s="170"/>
      <c r="U23" s="414">
        <v>0</v>
      </c>
      <c r="V23" s="414">
        <v>-12050083590</v>
      </c>
      <c r="W23" s="414">
        <v>12050083590</v>
      </c>
      <c r="X23" s="414" t="s">
        <v>11</v>
      </c>
    </row>
    <row r="24" spans="1:24" ht="15.95" customHeight="1" x14ac:dyDescent="0.15">
      <c r="A24" s="100" t="s">
        <v>214</v>
      </c>
      <c r="B24" s="109"/>
      <c r="C24" s="31"/>
      <c r="D24" s="166"/>
      <c r="E24" s="166" t="s">
        <v>215</v>
      </c>
      <c r="F24" s="166"/>
      <c r="G24" s="145"/>
      <c r="H24" s="145"/>
      <c r="I24" s="145"/>
      <c r="J24" s="132"/>
      <c r="K24" s="167"/>
      <c r="L24" s="168"/>
      <c r="M24" s="133">
        <v>1424581</v>
      </c>
      <c r="N24" s="137"/>
      <c r="O24" s="133">
        <v>-1424581</v>
      </c>
      <c r="P24" s="143"/>
      <c r="Q24" s="408" t="s">
        <v>11</v>
      </c>
      <c r="R24" s="170"/>
      <c r="U24" s="414">
        <v>0</v>
      </c>
      <c r="V24" s="414">
        <v>1424581274</v>
      </c>
      <c r="W24" s="414">
        <v>-1424581274</v>
      </c>
      <c r="X24" s="414" t="s">
        <v>11</v>
      </c>
    </row>
    <row r="25" spans="1:24" ht="15.95" customHeight="1" x14ac:dyDescent="0.15">
      <c r="A25" s="100" t="s">
        <v>216</v>
      </c>
      <c r="B25" s="109"/>
      <c r="C25" s="31"/>
      <c r="D25" s="166"/>
      <c r="E25" s="166" t="s">
        <v>217</v>
      </c>
      <c r="F25" s="166"/>
      <c r="G25" s="145"/>
      <c r="H25" s="27"/>
      <c r="I25" s="145"/>
      <c r="J25" s="132"/>
      <c r="K25" s="167"/>
      <c r="L25" s="168"/>
      <c r="M25" s="133">
        <v>-1824320</v>
      </c>
      <c r="N25" s="137"/>
      <c r="O25" s="133">
        <v>1824320</v>
      </c>
      <c r="P25" s="143"/>
      <c r="Q25" s="408" t="s">
        <v>11</v>
      </c>
      <c r="R25" s="170"/>
      <c r="U25" s="414">
        <v>0</v>
      </c>
      <c r="V25" s="414">
        <v>-1824320062</v>
      </c>
      <c r="W25" s="414">
        <v>1824320062</v>
      </c>
      <c r="X25" s="414" t="s">
        <v>11</v>
      </c>
    </row>
    <row r="26" spans="1:24" ht="15.95" customHeight="1" x14ac:dyDescent="0.15">
      <c r="A26" s="100" t="s">
        <v>218</v>
      </c>
      <c r="B26" s="109"/>
      <c r="C26" s="31"/>
      <c r="D26" s="166" t="s">
        <v>219</v>
      </c>
      <c r="E26" s="145"/>
      <c r="F26" s="145"/>
      <c r="G26" s="145"/>
      <c r="H26" s="145"/>
      <c r="I26" s="145"/>
      <c r="J26" s="132"/>
      <c r="K26" s="133">
        <v>-3609</v>
      </c>
      <c r="L26" s="134"/>
      <c r="M26" s="133">
        <v>-3609</v>
      </c>
      <c r="N26" s="137"/>
      <c r="O26" s="141"/>
      <c r="P26" s="171"/>
      <c r="Q26" s="409" t="s">
        <v>11</v>
      </c>
      <c r="R26" s="171"/>
      <c r="U26" s="414">
        <f>IF(COUNTIF(V26:X26,"-")=COUNTA(V26:X26),"-",SUM(V26:X26))</f>
        <v>-3608979</v>
      </c>
      <c r="V26" s="414">
        <v>-3608979</v>
      </c>
      <c r="W26" s="414" t="s">
        <v>11</v>
      </c>
      <c r="X26" s="414" t="s">
        <v>11</v>
      </c>
    </row>
    <row r="27" spans="1:24" ht="15.95" customHeight="1" x14ac:dyDescent="0.15">
      <c r="A27" s="100" t="s">
        <v>220</v>
      </c>
      <c r="B27" s="109"/>
      <c r="C27" s="31"/>
      <c r="D27" s="166" t="s">
        <v>221</v>
      </c>
      <c r="E27" s="166"/>
      <c r="F27" s="145"/>
      <c r="G27" s="145"/>
      <c r="H27" s="145"/>
      <c r="I27" s="145"/>
      <c r="J27" s="132"/>
      <c r="K27" s="133">
        <v>32535</v>
      </c>
      <c r="L27" s="134"/>
      <c r="M27" s="133">
        <v>32535</v>
      </c>
      <c r="N27" s="137"/>
      <c r="O27" s="141"/>
      <c r="P27" s="171"/>
      <c r="Q27" s="409" t="s">
        <v>11</v>
      </c>
      <c r="R27" s="171"/>
      <c r="U27" s="414">
        <f>IF(COUNTIF(V27:X27,"-")=COUNTA(V27:X27),"-",SUM(V27:X27))</f>
        <v>32534670</v>
      </c>
      <c r="V27" s="414">
        <v>32534670</v>
      </c>
      <c r="W27" s="414" t="s">
        <v>11</v>
      </c>
      <c r="X27" s="414" t="s">
        <v>11</v>
      </c>
    </row>
    <row r="28" spans="1:24" ht="15.95" customHeight="1" x14ac:dyDescent="0.15">
      <c r="A28" s="100" t="s">
        <v>223</v>
      </c>
      <c r="B28" s="109"/>
      <c r="C28" s="146"/>
      <c r="D28" s="147" t="s">
        <v>35</v>
      </c>
      <c r="E28" s="147"/>
      <c r="F28" s="147"/>
      <c r="G28" s="172"/>
      <c r="H28" s="172"/>
      <c r="I28" s="172"/>
      <c r="J28" s="148"/>
      <c r="K28" s="149">
        <v>284</v>
      </c>
      <c r="L28" s="150"/>
      <c r="M28" s="149">
        <v>284</v>
      </c>
      <c r="N28" s="153"/>
      <c r="O28" s="149" t="s">
        <v>390</v>
      </c>
      <c r="P28" s="155"/>
      <c r="Q28" s="410" t="s">
        <v>11</v>
      </c>
      <c r="R28" s="173"/>
      <c r="S28" s="174"/>
      <c r="U28" s="414">
        <f>IF(COUNTIF(V28:X28,"-")=COUNTA(V28:X28),"-",SUM(V28:X28))</f>
        <v>284320</v>
      </c>
      <c r="V28" s="414">
        <v>284320</v>
      </c>
      <c r="W28" s="414" t="s">
        <v>389</v>
      </c>
      <c r="X28" s="414" t="s">
        <v>11</v>
      </c>
    </row>
    <row r="29" spans="1:24" ht="15.95" customHeight="1" thickBot="1" x14ac:dyDescent="0.2">
      <c r="A29" s="100" t="s">
        <v>224</v>
      </c>
      <c r="B29" s="109"/>
      <c r="C29" s="175"/>
      <c r="D29" s="176" t="s">
        <v>225</v>
      </c>
      <c r="E29" s="176"/>
      <c r="F29" s="177"/>
      <c r="G29" s="177"/>
      <c r="H29" s="178"/>
      <c r="I29" s="177"/>
      <c r="J29" s="179"/>
      <c r="K29" s="180">
        <v>-5700083</v>
      </c>
      <c r="L29" s="181"/>
      <c r="M29" s="180">
        <v>-9338889</v>
      </c>
      <c r="N29" s="182"/>
      <c r="O29" s="180">
        <v>3638807</v>
      </c>
      <c r="P29" s="412" t="s">
        <v>391</v>
      </c>
      <c r="Q29" s="183" t="s">
        <v>11</v>
      </c>
      <c r="R29" s="184"/>
      <c r="S29" s="174"/>
      <c r="U29" s="414">
        <f>IF(COUNTIF(V29:X29,"-")=COUNTA(V29:X29),"-",SUM(V29:X29))</f>
        <v>-5700082675</v>
      </c>
      <c r="V29" s="414">
        <f>IF(AND(V21="-",COUNTIF(V26:V27,"-")=COUNTA(V26:V27),V28="-"),"-",SUM(V21,V26:V27,V28))</f>
        <v>-9338889307</v>
      </c>
      <c r="W29" s="414">
        <f>IF(AND(W20="-",W21="-",COUNTIF(W26:W27,"-")=COUNTA(W26:W27),W28="-"),"-",SUM(W20,W21,W26:W27,W28))</f>
        <v>3638806632</v>
      </c>
      <c r="X29" s="414" t="s">
        <v>11</v>
      </c>
    </row>
    <row r="30" spans="1:24" ht="15.95" customHeight="1" thickBot="1" x14ac:dyDescent="0.2">
      <c r="A30" s="100" t="s">
        <v>226</v>
      </c>
      <c r="B30" s="109"/>
      <c r="C30" s="185" t="s">
        <v>227</v>
      </c>
      <c r="D30" s="186"/>
      <c r="E30" s="186"/>
      <c r="F30" s="186"/>
      <c r="G30" s="187"/>
      <c r="H30" s="187"/>
      <c r="I30" s="187"/>
      <c r="J30" s="188"/>
      <c r="K30" s="189">
        <v>278639563</v>
      </c>
      <c r="L30" s="190" t="s">
        <v>391</v>
      </c>
      <c r="M30" s="189">
        <v>359158483</v>
      </c>
      <c r="N30" s="191" t="s">
        <v>391</v>
      </c>
      <c r="O30" s="189">
        <v>-80518921</v>
      </c>
      <c r="P30" s="413" t="s">
        <v>391</v>
      </c>
      <c r="Q30" s="192" t="s">
        <v>11</v>
      </c>
      <c r="R30" s="193"/>
      <c r="S30" s="174"/>
      <c r="U30" s="414">
        <f>IF(COUNTIF(V30:X30,"-")=COUNTA(V30:X30),"-",SUM(V30:X30))</f>
        <v>278639562625</v>
      </c>
      <c r="V30" s="414">
        <v>359158483218</v>
      </c>
      <c r="W30" s="414">
        <v>-80518920593</v>
      </c>
      <c r="X30" s="414" t="s">
        <v>11</v>
      </c>
    </row>
    <row r="31" spans="1:24" ht="6.75" customHeight="1" x14ac:dyDescent="0.15">
      <c r="B31" s="109"/>
      <c r="C31" s="194"/>
      <c r="D31" s="195"/>
      <c r="E31" s="195"/>
      <c r="F31" s="195"/>
      <c r="G31" s="195"/>
      <c r="H31" s="195"/>
      <c r="I31" s="195"/>
      <c r="J31" s="195"/>
      <c r="K31" s="109"/>
      <c r="L31" s="109"/>
      <c r="M31" s="109"/>
      <c r="N31" s="109"/>
      <c r="O31" s="109"/>
      <c r="P31" s="109"/>
      <c r="Q31" s="109"/>
      <c r="R31" s="26"/>
      <c r="S31" s="174"/>
    </row>
    <row r="32" spans="1:24" ht="15.6" customHeight="1" x14ac:dyDescent="0.15">
      <c r="B32" s="109"/>
      <c r="C32" s="196"/>
      <c r="D32" s="197" t="s">
        <v>324</v>
      </c>
      <c r="F32" s="198"/>
      <c r="G32" s="199"/>
      <c r="H32" s="198"/>
      <c r="I32" s="198"/>
      <c r="J32" s="196"/>
      <c r="K32" s="109"/>
      <c r="L32" s="109"/>
      <c r="M32" s="109"/>
      <c r="N32" s="109"/>
      <c r="O32" s="109"/>
      <c r="P32" s="109"/>
      <c r="Q32" s="109"/>
      <c r="R32" s="26"/>
      <c r="S32" s="174"/>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tabSelected="1" topLeftCell="B1"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66" customWidth="1"/>
    <col min="16" max="16" width="9" style="6"/>
    <col min="17" max="17" width="0" style="6" hidden="1" customWidth="1"/>
    <col min="18" max="16384" width="9" style="6"/>
  </cols>
  <sheetData>
    <row r="1" spans="1:17" x14ac:dyDescent="0.15">
      <c r="C1" s="3" t="s">
        <v>336</v>
      </c>
    </row>
    <row r="2" spans="1:17" x14ac:dyDescent="0.15">
      <c r="C2" s="3" t="s">
        <v>337</v>
      </c>
    </row>
    <row r="3" spans="1:17" x14ac:dyDescent="0.15">
      <c r="C3" s="3" t="s">
        <v>338</v>
      </c>
    </row>
    <row r="4" spans="1:17" x14ac:dyDescent="0.15">
      <c r="C4" s="3" t="s">
        <v>339</v>
      </c>
    </row>
    <row r="5" spans="1:17" x14ac:dyDescent="0.15">
      <c r="C5" s="3" t="s">
        <v>340</v>
      </c>
    </row>
    <row r="6" spans="1:17" x14ac:dyDescent="0.15">
      <c r="C6" s="3" t="s">
        <v>341</v>
      </c>
    </row>
    <row r="7" spans="1:17" x14ac:dyDescent="0.15">
      <c r="C7" s="3" t="s">
        <v>342</v>
      </c>
    </row>
    <row r="8" spans="1:17" s="66" customFormat="1" x14ac:dyDescent="0.15">
      <c r="A8" s="1"/>
      <c r="B8" s="200"/>
      <c r="C8" s="200"/>
      <c r="D8" s="65"/>
      <c r="E8" s="65"/>
      <c r="F8" s="65"/>
      <c r="G8" s="65"/>
      <c r="H8" s="65"/>
      <c r="I8" s="3"/>
      <c r="J8" s="3"/>
      <c r="K8" s="3"/>
      <c r="L8" s="3"/>
      <c r="M8" s="3"/>
      <c r="N8" s="3"/>
    </row>
    <row r="9" spans="1:17" s="66" customFormat="1" ht="24" x14ac:dyDescent="0.15">
      <c r="A9" s="1"/>
      <c r="B9" s="201"/>
      <c r="C9" s="202" t="s">
        <v>394</v>
      </c>
      <c r="D9" s="202"/>
      <c r="E9" s="202"/>
      <c r="F9" s="202"/>
      <c r="G9" s="202"/>
      <c r="H9" s="202"/>
      <c r="I9" s="202"/>
      <c r="J9" s="202"/>
      <c r="K9" s="202"/>
      <c r="L9" s="202"/>
      <c r="M9" s="202"/>
      <c r="N9" s="202"/>
    </row>
    <row r="10" spans="1:17" s="66" customFormat="1" ht="14.25" x14ac:dyDescent="0.15">
      <c r="A10" s="203"/>
      <c r="B10" s="204"/>
      <c r="C10" s="205" t="s">
        <v>395</v>
      </c>
      <c r="D10" s="205"/>
      <c r="E10" s="205"/>
      <c r="F10" s="205"/>
      <c r="G10" s="205"/>
      <c r="H10" s="205"/>
      <c r="I10" s="205"/>
      <c r="J10" s="205"/>
      <c r="K10" s="205"/>
      <c r="L10" s="205"/>
      <c r="M10" s="205"/>
      <c r="N10" s="205"/>
    </row>
    <row r="11" spans="1:17" s="66" customFormat="1" ht="14.25" x14ac:dyDescent="0.15">
      <c r="A11" s="203"/>
      <c r="B11" s="204"/>
      <c r="C11" s="205" t="s">
        <v>396</v>
      </c>
      <c r="D11" s="205"/>
      <c r="E11" s="205"/>
      <c r="F11" s="205"/>
      <c r="G11" s="205"/>
      <c r="H11" s="205"/>
      <c r="I11" s="205"/>
      <c r="J11" s="205"/>
      <c r="K11" s="205"/>
      <c r="L11" s="205"/>
      <c r="M11" s="205"/>
      <c r="N11" s="205"/>
    </row>
    <row r="12" spans="1:17" s="66" customFormat="1" ht="14.25" thickBot="1" x14ac:dyDescent="0.2">
      <c r="A12" s="203"/>
      <c r="B12" s="204"/>
      <c r="C12" s="206"/>
      <c r="D12" s="206"/>
      <c r="E12" s="206"/>
      <c r="F12" s="206"/>
      <c r="G12" s="206"/>
      <c r="H12" s="206"/>
      <c r="I12" s="206"/>
      <c r="J12" s="206"/>
      <c r="K12" s="206"/>
      <c r="L12" s="206"/>
      <c r="M12" s="206"/>
      <c r="N12" s="207" t="s">
        <v>382</v>
      </c>
    </row>
    <row r="13" spans="1:17" s="66" customFormat="1" x14ac:dyDescent="0.15">
      <c r="A13" s="203"/>
      <c r="B13" s="204"/>
      <c r="C13" s="208" t="s">
        <v>0</v>
      </c>
      <c r="D13" s="209"/>
      <c r="E13" s="209"/>
      <c r="F13" s="209"/>
      <c r="G13" s="209"/>
      <c r="H13" s="209"/>
      <c r="I13" s="209"/>
      <c r="J13" s="210"/>
      <c r="K13" s="210"/>
      <c r="L13" s="211"/>
      <c r="M13" s="212" t="s">
        <v>317</v>
      </c>
      <c r="N13" s="213"/>
    </row>
    <row r="14" spans="1:17" s="66" customFormat="1" ht="14.25" thickBot="1" x14ac:dyDescent="0.2">
      <c r="A14" s="203" t="s">
        <v>315</v>
      </c>
      <c r="B14" s="204"/>
      <c r="C14" s="214"/>
      <c r="D14" s="215"/>
      <c r="E14" s="215"/>
      <c r="F14" s="215"/>
      <c r="G14" s="215"/>
      <c r="H14" s="215"/>
      <c r="I14" s="215"/>
      <c r="J14" s="215"/>
      <c r="K14" s="215"/>
      <c r="L14" s="216"/>
      <c r="M14" s="217"/>
      <c r="N14" s="218"/>
    </row>
    <row r="15" spans="1:17" s="66" customFormat="1" x14ac:dyDescent="0.15">
      <c r="A15" s="219"/>
      <c r="B15" s="220"/>
      <c r="C15" s="221" t="s">
        <v>329</v>
      </c>
      <c r="D15" s="222"/>
      <c r="E15" s="222"/>
      <c r="F15" s="223"/>
      <c r="G15" s="223"/>
      <c r="H15" s="224"/>
      <c r="I15" s="223"/>
      <c r="J15" s="224"/>
      <c r="K15" s="224"/>
      <c r="L15" s="225"/>
      <c r="M15" s="226"/>
      <c r="N15" s="227"/>
      <c r="O15" s="415"/>
    </row>
    <row r="16" spans="1:17" s="66" customFormat="1" x14ac:dyDescent="0.15">
      <c r="A16" s="1" t="s">
        <v>230</v>
      </c>
      <c r="B16" s="3"/>
      <c r="C16" s="228"/>
      <c r="D16" s="229" t="s">
        <v>231</v>
      </c>
      <c r="E16" s="229"/>
      <c r="F16" s="230"/>
      <c r="G16" s="230"/>
      <c r="H16" s="206"/>
      <c r="I16" s="230"/>
      <c r="J16" s="206"/>
      <c r="K16" s="206"/>
      <c r="L16" s="231"/>
      <c r="M16" s="232">
        <v>45006699</v>
      </c>
      <c r="N16" s="233"/>
      <c r="O16" s="415"/>
      <c r="Q16" s="66">
        <f>IF(AND(Q17="-",Q22="-"),"-",SUM(Q17,Q22))</f>
        <v>45006699164</v>
      </c>
    </row>
    <row r="17" spans="1:17" s="66" customFormat="1" x14ac:dyDescent="0.15">
      <c r="A17" s="1" t="s">
        <v>232</v>
      </c>
      <c r="B17" s="3"/>
      <c r="C17" s="228"/>
      <c r="D17" s="229"/>
      <c r="E17" s="229" t="s">
        <v>233</v>
      </c>
      <c r="F17" s="230"/>
      <c r="G17" s="230"/>
      <c r="H17" s="230"/>
      <c r="I17" s="230"/>
      <c r="J17" s="206"/>
      <c r="K17" s="206"/>
      <c r="L17" s="231"/>
      <c r="M17" s="232">
        <v>19607725</v>
      </c>
      <c r="N17" s="233"/>
      <c r="O17" s="415"/>
      <c r="Q17" s="66">
        <f>IF(COUNTIF(Q18:Q21,"-")=COUNTA(Q18:Q21),"-",SUM(Q18:Q21))</f>
        <v>19607724799</v>
      </c>
    </row>
    <row r="18" spans="1:17" s="66" customFormat="1" x14ac:dyDescent="0.15">
      <c r="A18" s="1" t="s">
        <v>234</v>
      </c>
      <c r="B18" s="3"/>
      <c r="C18" s="228"/>
      <c r="D18" s="229"/>
      <c r="E18" s="229"/>
      <c r="F18" s="230" t="s">
        <v>235</v>
      </c>
      <c r="G18" s="230"/>
      <c r="H18" s="230"/>
      <c r="I18" s="230"/>
      <c r="J18" s="206"/>
      <c r="K18" s="206"/>
      <c r="L18" s="231"/>
      <c r="M18" s="232">
        <v>7677944</v>
      </c>
      <c r="N18" s="233"/>
      <c r="O18" s="415"/>
      <c r="Q18" s="66">
        <v>7677944302</v>
      </c>
    </row>
    <row r="19" spans="1:17" s="66" customFormat="1" x14ac:dyDescent="0.15">
      <c r="A19" s="1" t="s">
        <v>236</v>
      </c>
      <c r="B19" s="3"/>
      <c r="C19" s="228"/>
      <c r="D19" s="229"/>
      <c r="E19" s="229"/>
      <c r="F19" s="230" t="s">
        <v>237</v>
      </c>
      <c r="G19" s="230"/>
      <c r="H19" s="230"/>
      <c r="I19" s="230"/>
      <c r="J19" s="206"/>
      <c r="K19" s="206"/>
      <c r="L19" s="231"/>
      <c r="M19" s="232">
        <v>11224983</v>
      </c>
      <c r="N19" s="233"/>
      <c r="O19" s="415"/>
      <c r="Q19" s="66">
        <v>11224982509</v>
      </c>
    </row>
    <row r="20" spans="1:17" s="66" customFormat="1" x14ac:dyDescent="0.15">
      <c r="A20" s="1" t="s">
        <v>238</v>
      </c>
      <c r="B20" s="3"/>
      <c r="C20" s="234"/>
      <c r="D20" s="206"/>
      <c r="E20" s="206"/>
      <c r="F20" s="206" t="s">
        <v>239</v>
      </c>
      <c r="G20" s="206"/>
      <c r="H20" s="206"/>
      <c r="I20" s="206"/>
      <c r="J20" s="206"/>
      <c r="K20" s="206"/>
      <c r="L20" s="231"/>
      <c r="M20" s="232">
        <v>574672</v>
      </c>
      <c r="N20" s="233"/>
      <c r="O20" s="415"/>
      <c r="Q20" s="66">
        <v>574671873</v>
      </c>
    </row>
    <row r="21" spans="1:17" s="66" customFormat="1" x14ac:dyDescent="0.15">
      <c r="A21" s="1" t="s">
        <v>240</v>
      </c>
      <c r="B21" s="3"/>
      <c r="C21" s="235"/>
      <c r="D21" s="236"/>
      <c r="E21" s="206"/>
      <c r="F21" s="236" t="s">
        <v>241</v>
      </c>
      <c r="G21" s="236"/>
      <c r="H21" s="236"/>
      <c r="I21" s="236"/>
      <c r="J21" s="206"/>
      <c r="K21" s="206"/>
      <c r="L21" s="231"/>
      <c r="M21" s="232">
        <v>130126</v>
      </c>
      <c r="N21" s="233"/>
      <c r="O21" s="415"/>
      <c r="Q21" s="66">
        <v>130126115</v>
      </c>
    </row>
    <row r="22" spans="1:17" s="66" customFormat="1" x14ac:dyDescent="0.15">
      <c r="A22" s="1" t="s">
        <v>242</v>
      </c>
      <c r="B22" s="3"/>
      <c r="C22" s="234"/>
      <c r="D22" s="236"/>
      <c r="E22" s="206" t="s">
        <v>243</v>
      </c>
      <c r="F22" s="236"/>
      <c r="G22" s="236"/>
      <c r="H22" s="236"/>
      <c r="I22" s="236"/>
      <c r="J22" s="206"/>
      <c r="K22" s="206"/>
      <c r="L22" s="231"/>
      <c r="M22" s="232">
        <v>25398974</v>
      </c>
      <c r="N22" s="233"/>
      <c r="O22" s="415"/>
      <c r="Q22" s="66">
        <f>IF(COUNTIF(Q23:Q26,"-")=COUNTA(Q23:Q26),"-",SUM(Q23:Q26))</f>
        <v>25398974365</v>
      </c>
    </row>
    <row r="23" spans="1:17" s="66" customFormat="1" x14ac:dyDescent="0.15">
      <c r="A23" s="1" t="s">
        <v>244</v>
      </c>
      <c r="B23" s="3"/>
      <c r="C23" s="234"/>
      <c r="D23" s="236"/>
      <c r="E23" s="236"/>
      <c r="F23" s="206" t="s">
        <v>245</v>
      </c>
      <c r="G23" s="236"/>
      <c r="H23" s="236"/>
      <c r="I23" s="236"/>
      <c r="J23" s="206"/>
      <c r="K23" s="206"/>
      <c r="L23" s="231"/>
      <c r="M23" s="232">
        <v>13126010</v>
      </c>
      <c r="N23" s="233"/>
      <c r="O23" s="415"/>
      <c r="Q23" s="66">
        <v>13126009709</v>
      </c>
    </row>
    <row r="24" spans="1:17" s="66" customFormat="1" x14ac:dyDescent="0.15">
      <c r="A24" s="1" t="s">
        <v>246</v>
      </c>
      <c r="B24" s="3"/>
      <c r="C24" s="234"/>
      <c r="D24" s="236"/>
      <c r="E24" s="236"/>
      <c r="F24" s="206" t="s">
        <v>247</v>
      </c>
      <c r="G24" s="236"/>
      <c r="H24" s="236"/>
      <c r="I24" s="236"/>
      <c r="J24" s="206"/>
      <c r="K24" s="206"/>
      <c r="L24" s="231"/>
      <c r="M24" s="232">
        <v>7316710</v>
      </c>
      <c r="N24" s="233"/>
      <c r="O24" s="415"/>
      <c r="Q24" s="66">
        <v>7316710451</v>
      </c>
    </row>
    <row r="25" spans="1:17" s="66" customFormat="1" x14ac:dyDescent="0.15">
      <c r="A25" s="1" t="s">
        <v>248</v>
      </c>
      <c r="B25" s="3"/>
      <c r="C25" s="234"/>
      <c r="D25" s="206"/>
      <c r="E25" s="236"/>
      <c r="F25" s="206" t="s">
        <v>249</v>
      </c>
      <c r="G25" s="236"/>
      <c r="H25" s="236"/>
      <c r="I25" s="236"/>
      <c r="J25" s="206"/>
      <c r="K25" s="206"/>
      <c r="L25" s="231"/>
      <c r="M25" s="232">
        <v>4948058</v>
      </c>
      <c r="N25" s="237"/>
      <c r="O25" s="415"/>
      <c r="Q25" s="66">
        <v>4948058195</v>
      </c>
    </row>
    <row r="26" spans="1:17" s="66" customFormat="1" x14ac:dyDescent="0.15">
      <c r="A26" s="1" t="s">
        <v>250</v>
      </c>
      <c r="B26" s="3"/>
      <c r="C26" s="234"/>
      <c r="D26" s="206"/>
      <c r="E26" s="238"/>
      <c r="F26" s="236" t="s">
        <v>241</v>
      </c>
      <c r="G26" s="206"/>
      <c r="H26" s="236"/>
      <c r="I26" s="236"/>
      <c r="J26" s="206"/>
      <c r="K26" s="206"/>
      <c r="L26" s="231"/>
      <c r="M26" s="232">
        <v>8196</v>
      </c>
      <c r="N26" s="233"/>
      <c r="O26" s="415"/>
      <c r="Q26" s="66">
        <v>8196010</v>
      </c>
    </row>
    <row r="27" spans="1:17" s="66" customFormat="1" x14ac:dyDescent="0.15">
      <c r="A27" s="1" t="s">
        <v>251</v>
      </c>
      <c r="B27" s="3"/>
      <c r="C27" s="234"/>
      <c r="D27" s="206" t="s">
        <v>252</v>
      </c>
      <c r="E27" s="238"/>
      <c r="F27" s="236"/>
      <c r="G27" s="236"/>
      <c r="H27" s="236"/>
      <c r="I27" s="236"/>
      <c r="J27" s="206"/>
      <c r="K27" s="206"/>
      <c r="L27" s="231"/>
      <c r="M27" s="232">
        <v>49911463</v>
      </c>
      <c r="N27" s="233" t="s">
        <v>391</v>
      </c>
      <c r="O27" s="415"/>
      <c r="Q27" s="66">
        <f>IF(COUNTIF(Q28:Q31,"-")=COUNTA(Q28:Q31),"-",SUM(Q28:Q31))</f>
        <v>49911462851</v>
      </c>
    </row>
    <row r="28" spans="1:17" s="66" customFormat="1" x14ac:dyDescent="0.15">
      <c r="A28" s="1" t="s">
        <v>253</v>
      </c>
      <c r="B28" s="3"/>
      <c r="C28" s="234"/>
      <c r="D28" s="206"/>
      <c r="E28" s="238" t="s">
        <v>254</v>
      </c>
      <c r="F28" s="236"/>
      <c r="G28" s="236"/>
      <c r="H28" s="236"/>
      <c r="I28" s="236"/>
      <c r="J28" s="206"/>
      <c r="K28" s="206"/>
      <c r="L28" s="231"/>
      <c r="M28" s="232">
        <v>36664593</v>
      </c>
      <c r="N28" s="233"/>
      <c r="O28" s="415"/>
      <c r="Q28" s="66">
        <v>36664592530</v>
      </c>
    </row>
    <row r="29" spans="1:17" s="66" customFormat="1" x14ac:dyDescent="0.15">
      <c r="A29" s="1" t="s">
        <v>255</v>
      </c>
      <c r="B29" s="3"/>
      <c r="C29" s="234"/>
      <c r="D29" s="206"/>
      <c r="E29" s="238" t="s">
        <v>256</v>
      </c>
      <c r="F29" s="236"/>
      <c r="G29" s="236"/>
      <c r="H29" s="236"/>
      <c r="I29" s="236"/>
      <c r="J29" s="206"/>
      <c r="K29" s="206"/>
      <c r="L29" s="231"/>
      <c r="M29" s="232">
        <v>10645382</v>
      </c>
      <c r="N29" s="233"/>
      <c r="O29" s="415"/>
      <c r="Q29" s="66">
        <v>10645382194</v>
      </c>
    </row>
    <row r="30" spans="1:17" s="66" customFormat="1" x14ac:dyDescent="0.15">
      <c r="A30" s="1" t="s">
        <v>257</v>
      </c>
      <c r="B30" s="3"/>
      <c r="C30" s="234"/>
      <c r="D30" s="206"/>
      <c r="E30" s="238" t="s">
        <v>258</v>
      </c>
      <c r="F30" s="236"/>
      <c r="G30" s="236"/>
      <c r="H30" s="236"/>
      <c r="I30" s="236"/>
      <c r="J30" s="206"/>
      <c r="K30" s="206"/>
      <c r="L30" s="231"/>
      <c r="M30" s="232">
        <v>1327213</v>
      </c>
      <c r="N30" s="233"/>
      <c r="O30" s="415"/>
      <c r="Q30" s="66">
        <v>1327212575</v>
      </c>
    </row>
    <row r="31" spans="1:17" s="66" customFormat="1" x14ac:dyDescent="0.15">
      <c r="A31" s="1" t="s">
        <v>259</v>
      </c>
      <c r="B31" s="3"/>
      <c r="C31" s="234"/>
      <c r="D31" s="206"/>
      <c r="E31" s="238" t="s">
        <v>260</v>
      </c>
      <c r="F31" s="236"/>
      <c r="G31" s="236"/>
      <c r="H31" s="236"/>
      <c r="I31" s="238"/>
      <c r="J31" s="206"/>
      <c r="K31" s="206"/>
      <c r="L31" s="231"/>
      <c r="M31" s="232">
        <v>1274276</v>
      </c>
      <c r="N31" s="233"/>
      <c r="O31" s="415"/>
      <c r="Q31" s="66">
        <v>1274275552</v>
      </c>
    </row>
    <row r="32" spans="1:17" s="66" customFormat="1" x14ac:dyDescent="0.15">
      <c r="A32" s="1" t="s">
        <v>261</v>
      </c>
      <c r="B32" s="3"/>
      <c r="C32" s="234"/>
      <c r="D32" s="206" t="s">
        <v>262</v>
      </c>
      <c r="E32" s="238"/>
      <c r="F32" s="236"/>
      <c r="G32" s="236"/>
      <c r="H32" s="236"/>
      <c r="I32" s="238"/>
      <c r="J32" s="206"/>
      <c r="K32" s="206"/>
      <c r="L32" s="231"/>
      <c r="M32" s="232">
        <v>1104</v>
      </c>
      <c r="N32" s="233"/>
      <c r="O32" s="415"/>
      <c r="Q32" s="66">
        <f>IF(COUNTIF(Q33:Q34,"-")=COUNTA(Q33:Q34),"-",SUM(Q33:Q34))</f>
        <v>1103573</v>
      </c>
    </row>
    <row r="33" spans="1:17" s="66" customFormat="1" x14ac:dyDescent="0.15">
      <c r="A33" s="1" t="s">
        <v>263</v>
      </c>
      <c r="B33" s="3"/>
      <c r="C33" s="234"/>
      <c r="D33" s="206"/>
      <c r="E33" s="238" t="s">
        <v>264</v>
      </c>
      <c r="F33" s="236"/>
      <c r="G33" s="236"/>
      <c r="H33" s="236"/>
      <c r="I33" s="236"/>
      <c r="J33" s="206"/>
      <c r="K33" s="206"/>
      <c r="L33" s="231"/>
      <c r="M33" s="232">
        <v>1104</v>
      </c>
      <c r="N33" s="233"/>
      <c r="O33" s="415"/>
      <c r="Q33" s="66">
        <v>1103573</v>
      </c>
    </row>
    <row r="34" spans="1:17" s="66" customFormat="1" x14ac:dyDescent="0.15">
      <c r="A34" s="1" t="s">
        <v>265</v>
      </c>
      <c r="B34" s="3"/>
      <c r="C34" s="234"/>
      <c r="D34" s="206"/>
      <c r="E34" s="238" t="s">
        <v>241</v>
      </c>
      <c r="F34" s="236"/>
      <c r="G34" s="236"/>
      <c r="H34" s="236"/>
      <c r="I34" s="236"/>
      <c r="J34" s="206"/>
      <c r="K34" s="206"/>
      <c r="L34" s="231"/>
      <c r="M34" s="232" t="s">
        <v>390</v>
      </c>
      <c r="N34" s="233"/>
      <c r="O34" s="415"/>
      <c r="Q34" s="66" t="s">
        <v>11</v>
      </c>
    </row>
    <row r="35" spans="1:17" s="66" customFormat="1" x14ac:dyDescent="0.15">
      <c r="A35" s="1" t="s">
        <v>266</v>
      </c>
      <c r="B35" s="3"/>
      <c r="C35" s="234"/>
      <c r="D35" s="206" t="s">
        <v>267</v>
      </c>
      <c r="E35" s="238"/>
      <c r="F35" s="236"/>
      <c r="G35" s="236"/>
      <c r="H35" s="236"/>
      <c r="I35" s="236"/>
      <c r="J35" s="206"/>
      <c r="K35" s="206"/>
      <c r="L35" s="231"/>
      <c r="M35" s="232">
        <v>11299</v>
      </c>
      <c r="N35" s="233"/>
      <c r="O35" s="415"/>
      <c r="Q35" s="66">
        <v>11299000</v>
      </c>
    </row>
    <row r="36" spans="1:17" s="66" customFormat="1" x14ac:dyDescent="0.15">
      <c r="A36" s="1" t="s">
        <v>228</v>
      </c>
      <c r="B36" s="3"/>
      <c r="C36" s="239" t="s">
        <v>229</v>
      </c>
      <c r="D36" s="240"/>
      <c r="E36" s="241"/>
      <c r="F36" s="242"/>
      <c r="G36" s="242"/>
      <c r="H36" s="242"/>
      <c r="I36" s="242"/>
      <c r="J36" s="240"/>
      <c r="K36" s="240"/>
      <c r="L36" s="243"/>
      <c r="M36" s="244">
        <v>4914959</v>
      </c>
      <c r="N36" s="245"/>
      <c r="O36" s="415"/>
      <c r="Q36" s="66">
        <f>IF(COUNTIF(Q16:Q35,"-")=COUNTA(Q16:Q35),"-",SUM(Q27,Q35)-SUM(Q16,Q32))</f>
        <v>4914959114</v>
      </c>
    </row>
    <row r="37" spans="1:17" s="66" customFormat="1" x14ac:dyDescent="0.15">
      <c r="A37" s="1"/>
      <c r="B37" s="3"/>
      <c r="C37" s="234" t="s">
        <v>330</v>
      </c>
      <c r="D37" s="206"/>
      <c r="E37" s="238"/>
      <c r="F37" s="236"/>
      <c r="G37" s="236"/>
      <c r="H37" s="236"/>
      <c r="I37" s="238"/>
      <c r="J37" s="206"/>
      <c r="K37" s="206"/>
      <c r="L37" s="231"/>
      <c r="M37" s="246"/>
      <c r="N37" s="247"/>
      <c r="O37" s="415"/>
    </row>
    <row r="38" spans="1:17" s="66" customFormat="1" x14ac:dyDescent="0.15">
      <c r="A38" s="1" t="s">
        <v>270</v>
      </c>
      <c r="B38" s="3"/>
      <c r="C38" s="234"/>
      <c r="D38" s="206" t="s">
        <v>271</v>
      </c>
      <c r="E38" s="238"/>
      <c r="F38" s="236"/>
      <c r="G38" s="236"/>
      <c r="H38" s="236"/>
      <c r="I38" s="236"/>
      <c r="J38" s="206"/>
      <c r="K38" s="206"/>
      <c r="L38" s="231"/>
      <c r="M38" s="232">
        <v>4506304</v>
      </c>
      <c r="N38" s="233"/>
      <c r="O38" s="415"/>
      <c r="Q38" s="66">
        <f>IF(COUNTIF(Q39:Q43,"-")=COUNTA(Q39:Q43),"-",SUM(Q39:Q43))</f>
        <v>4506304334</v>
      </c>
    </row>
    <row r="39" spans="1:17" s="66" customFormat="1" x14ac:dyDescent="0.15">
      <c r="A39" s="1" t="s">
        <v>272</v>
      </c>
      <c r="B39" s="3"/>
      <c r="C39" s="234"/>
      <c r="D39" s="206"/>
      <c r="E39" s="238" t="s">
        <v>273</v>
      </c>
      <c r="F39" s="236"/>
      <c r="G39" s="236"/>
      <c r="H39" s="236"/>
      <c r="I39" s="236"/>
      <c r="J39" s="206"/>
      <c r="K39" s="206"/>
      <c r="L39" s="231"/>
      <c r="M39" s="232">
        <v>3081723</v>
      </c>
      <c r="N39" s="233"/>
      <c r="O39" s="415"/>
      <c r="Q39" s="66">
        <v>3081723060</v>
      </c>
    </row>
    <row r="40" spans="1:17" s="66" customFormat="1" x14ac:dyDescent="0.15">
      <c r="A40" s="1" t="s">
        <v>274</v>
      </c>
      <c r="B40" s="3"/>
      <c r="C40" s="234"/>
      <c r="D40" s="206"/>
      <c r="E40" s="238" t="s">
        <v>275</v>
      </c>
      <c r="F40" s="236"/>
      <c r="G40" s="236"/>
      <c r="H40" s="236"/>
      <c r="I40" s="236"/>
      <c r="J40" s="206"/>
      <c r="K40" s="206"/>
      <c r="L40" s="231"/>
      <c r="M40" s="232">
        <v>739181</v>
      </c>
      <c r="N40" s="233"/>
      <c r="O40" s="415"/>
      <c r="Q40" s="66">
        <v>739181274</v>
      </c>
    </row>
    <row r="41" spans="1:17" s="66" customFormat="1" x14ac:dyDescent="0.15">
      <c r="A41" s="1" t="s">
        <v>276</v>
      </c>
      <c r="B41" s="3"/>
      <c r="C41" s="234"/>
      <c r="D41" s="206"/>
      <c r="E41" s="238" t="s">
        <v>277</v>
      </c>
      <c r="F41" s="236"/>
      <c r="G41" s="236"/>
      <c r="H41" s="236"/>
      <c r="I41" s="236"/>
      <c r="J41" s="206"/>
      <c r="K41" s="206"/>
      <c r="L41" s="231"/>
      <c r="M41" s="232">
        <v>0</v>
      </c>
      <c r="N41" s="233"/>
      <c r="O41" s="415"/>
      <c r="Q41" s="66">
        <v>0</v>
      </c>
    </row>
    <row r="42" spans="1:17" s="66" customFormat="1" x14ac:dyDescent="0.15">
      <c r="A42" s="1" t="s">
        <v>278</v>
      </c>
      <c r="B42" s="3"/>
      <c r="C42" s="234"/>
      <c r="D42" s="206"/>
      <c r="E42" s="238" t="s">
        <v>279</v>
      </c>
      <c r="F42" s="236"/>
      <c r="G42" s="236"/>
      <c r="H42" s="236"/>
      <c r="I42" s="236"/>
      <c r="J42" s="206"/>
      <c r="K42" s="206"/>
      <c r="L42" s="231"/>
      <c r="M42" s="232">
        <v>685400</v>
      </c>
      <c r="N42" s="233"/>
      <c r="O42" s="415"/>
      <c r="Q42" s="66">
        <v>685400000</v>
      </c>
    </row>
    <row r="43" spans="1:17" s="66" customFormat="1" x14ac:dyDescent="0.15">
      <c r="A43" s="1" t="s">
        <v>280</v>
      </c>
      <c r="B43" s="3"/>
      <c r="C43" s="234"/>
      <c r="D43" s="206"/>
      <c r="E43" s="238" t="s">
        <v>241</v>
      </c>
      <c r="F43" s="236"/>
      <c r="G43" s="236"/>
      <c r="H43" s="236"/>
      <c r="I43" s="236"/>
      <c r="J43" s="206"/>
      <c r="K43" s="206"/>
      <c r="L43" s="231"/>
      <c r="M43" s="232" t="s">
        <v>390</v>
      </c>
      <c r="N43" s="233"/>
      <c r="O43" s="415"/>
      <c r="Q43" s="66" t="s">
        <v>11</v>
      </c>
    </row>
    <row r="44" spans="1:17" s="66" customFormat="1" x14ac:dyDescent="0.15">
      <c r="A44" s="1" t="s">
        <v>281</v>
      </c>
      <c r="B44" s="3"/>
      <c r="C44" s="234"/>
      <c r="D44" s="206" t="s">
        <v>282</v>
      </c>
      <c r="E44" s="238"/>
      <c r="F44" s="236"/>
      <c r="G44" s="236"/>
      <c r="H44" s="236"/>
      <c r="I44" s="238"/>
      <c r="J44" s="206"/>
      <c r="K44" s="206"/>
      <c r="L44" s="231"/>
      <c r="M44" s="232">
        <v>3585527</v>
      </c>
      <c r="N44" s="233"/>
      <c r="O44" s="415"/>
      <c r="Q44" s="66">
        <f>IF(COUNTIF(Q45:Q49,"-")=COUNTA(Q45:Q49),"-",SUM(Q45:Q49))</f>
        <v>3585527253</v>
      </c>
    </row>
    <row r="45" spans="1:17" s="66" customFormat="1" x14ac:dyDescent="0.15">
      <c r="A45" s="1" t="s">
        <v>283</v>
      </c>
      <c r="B45" s="3"/>
      <c r="C45" s="234"/>
      <c r="D45" s="206"/>
      <c r="E45" s="238" t="s">
        <v>256</v>
      </c>
      <c r="F45" s="236"/>
      <c r="G45" s="236"/>
      <c r="H45" s="236"/>
      <c r="I45" s="238"/>
      <c r="J45" s="206"/>
      <c r="K45" s="206"/>
      <c r="L45" s="231"/>
      <c r="M45" s="232">
        <v>1375106</v>
      </c>
      <c r="N45" s="233"/>
      <c r="O45" s="415"/>
      <c r="Q45" s="66">
        <v>1375106000</v>
      </c>
    </row>
    <row r="46" spans="1:17" s="66" customFormat="1" x14ac:dyDescent="0.15">
      <c r="A46" s="1" t="s">
        <v>284</v>
      </c>
      <c r="B46" s="3"/>
      <c r="C46" s="234"/>
      <c r="D46" s="206"/>
      <c r="E46" s="238" t="s">
        <v>285</v>
      </c>
      <c r="F46" s="236"/>
      <c r="G46" s="236"/>
      <c r="H46" s="236"/>
      <c r="I46" s="238"/>
      <c r="J46" s="206"/>
      <c r="K46" s="206"/>
      <c r="L46" s="231"/>
      <c r="M46" s="232">
        <v>1091798</v>
      </c>
      <c r="N46" s="233"/>
      <c r="O46" s="415"/>
      <c r="Q46" s="66">
        <v>1091798144</v>
      </c>
    </row>
    <row r="47" spans="1:17" s="66" customFormat="1" x14ac:dyDescent="0.15">
      <c r="A47" s="1" t="s">
        <v>286</v>
      </c>
      <c r="B47" s="3"/>
      <c r="C47" s="234"/>
      <c r="D47" s="206"/>
      <c r="E47" s="238" t="s">
        <v>287</v>
      </c>
      <c r="F47" s="236"/>
      <c r="G47" s="206"/>
      <c r="H47" s="236"/>
      <c r="I47" s="236"/>
      <c r="J47" s="206"/>
      <c r="K47" s="206"/>
      <c r="L47" s="231"/>
      <c r="M47" s="232">
        <v>685500</v>
      </c>
      <c r="N47" s="233"/>
      <c r="O47" s="415"/>
      <c r="Q47" s="66">
        <v>685500000</v>
      </c>
    </row>
    <row r="48" spans="1:17" s="66" customFormat="1" x14ac:dyDescent="0.15">
      <c r="A48" s="1" t="s">
        <v>288</v>
      </c>
      <c r="B48" s="3"/>
      <c r="C48" s="234"/>
      <c r="D48" s="206"/>
      <c r="E48" s="238" t="s">
        <v>289</v>
      </c>
      <c r="F48" s="236"/>
      <c r="G48" s="206"/>
      <c r="H48" s="236"/>
      <c r="I48" s="236"/>
      <c r="J48" s="206"/>
      <c r="K48" s="206"/>
      <c r="L48" s="231"/>
      <c r="M48" s="232">
        <v>433123</v>
      </c>
      <c r="N48" s="233"/>
      <c r="O48" s="415"/>
      <c r="Q48" s="66">
        <v>433123109</v>
      </c>
    </row>
    <row r="49" spans="1:17" s="66" customFormat="1" x14ac:dyDescent="0.15">
      <c r="A49" s="1" t="s">
        <v>290</v>
      </c>
      <c r="B49" s="3"/>
      <c r="C49" s="234"/>
      <c r="D49" s="206"/>
      <c r="E49" s="238" t="s">
        <v>260</v>
      </c>
      <c r="F49" s="236"/>
      <c r="G49" s="236"/>
      <c r="H49" s="236"/>
      <c r="I49" s="236"/>
      <c r="J49" s="206"/>
      <c r="K49" s="206"/>
      <c r="L49" s="231"/>
      <c r="M49" s="232" t="s">
        <v>397</v>
      </c>
      <c r="N49" s="233"/>
      <c r="O49" s="415"/>
      <c r="Q49" s="66" t="s">
        <v>11</v>
      </c>
    </row>
    <row r="50" spans="1:17" s="66" customFormat="1" x14ac:dyDescent="0.15">
      <c r="A50" s="1" t="s">
        <v>268</v>
      </c>
      <c r="B50" s="3"/>
      <c r="C50" s="239" t="s">
        <v>269</v>
      </c>
      <c r="D50" s="240"/>
      <c r="E50" s="241"/>
      <c r="F50" s="242"/>
      <c r="G50" s="242"/>
      <c r="H50" s="242"/>
      <c r="I50" s="242"/>
      <c r="J50" s="240"/>
      <c r="K50" s="240"/>
      <c r="L50" s="243"/>
      <c r="M50" s="244">
        <v>-920777</v>
      </c>
      <c r="N50" s="245"/>
      <c r="O50" s="415"/>
      <c r="Q50" s="66">
        <f>IF(AND(Q38="-",Q44="-"),"-",SUM(Q44)-SUM(Q38))</f>
        <v>-920777081</v>
      </c>
    </row>
    <row r="51" spans="1:17" s="66" customFormat="1" x14ac:dyDescent="0.15">
      <c r="A51" s="1"/>
      <c r="B51" s="3"/>
      <c r="C51" s="234" t="s">
        <v>331</v>
      </c>
      <c r="D51" s="206"/>
      <c r="E51" s="238"/>
      <c r="F51" s="236"/>
      <c r="G51" s="236"/>
      <c r="H51" s="236"/>
      <c r="I51" s="236"/>
      <c r="J51" s="206"/>
      <c r="K51" s="206"/>
      <c r="L51" s="231"/>
      <c r="M51" s="246"/>
      <c r="N51" s="247"/>
      <c r="O51" s="415"/>
    </row>
    <row r="52" spans="1:17" s="66" customFormat="1" x14ac:dyDescent="0.15">
      <c r="A52" s="1" t="s">
        <v>293</v>
      </c>
      <c r="B52" s="3"/>
      <c r="C52" s="234"/>
      <c r="D52" s="206" t="s">
        <v>294</v>
      </c>
      <c r="E52" s="238"/>
      <c r="F52" s="236"/>
      <c r="G52" s="236"/>
      <c r="H52" s="236"/>
      <c r="I52" s="236"/>
      <c r="J52" s="206"/>
      <c r="K52" s="206"/>
      <c r="L52" s="231"/>
      <c r="M52" s="232">
        <v>8046704</v>
      </c>
      <c r="N52" s="233"/>
      <c r="O52" s="415"/>
      <c r="Q52" s="66">
        <f>IF(COUNTIF(Q53:Q54,"-")=COUNTA(Q53:Q54),"-",SUM(Q53:Q54))</f>
        <v>8046703659</v>
      </c>
    </row>
    <row r="53" spans="1:17" s="66" customFormat="1" x14ac:dyDescent="0.15">
      <c r="A53" s="1" t="s">
        <v>295</v>
      </c>
      <c r="B53" s="3"/>
      <c r="C53" s="234"/>
      <c r="D53" s="206"/>
      <c r="E53" s="238" t="s">
        <v>332</v>
      </c>
      <c r="F53" s="236"/>
      <c r="G53" s="236"/>
      <c r="H53" s="236"/>
      <c r="I53" s="236"/>
      <c r="J53" s="206"/>
      <c r="K53" s="206"/>
      <c r="L53" s="231"/>
      <c r="M53" s="232">
        <v>8046704</v>
      </c>
      <c r="N53" s="233"/>
      <c r="O53" s="415"/>
      <c r="Q53" s="66">
        <v>8046703659</v>
      </c>
    </row>
    <row r="54" spans="1:17" s="66" customFormat="1" x14ac:dyDescent="0.15">
      <c r="A54" s="1" t="s">
        <v>296</v>
      </c>
      <c r="B54" s="3"/>
      <c r="C54" s="234"/>
      <c r="D54" s="206"/>
      <c r="E54" s="238" t="s">
        <v>241</v>
      </c>
      <c r="F54" s="236"/>
      <c r="G54" s="236"/>
      <c r="H54" s="236"/>
      <c r="I54" s="236"/>
      <c r="J54" s="206"/>
      <c r="K54" s="206"/>
      <c r="L54" s="231"/>
      <c r="M54" s="232" t="s">
        <v>397</v>
      </c>
      <c r="N54" s="233"/>
      <c r="O54" s="415"/>
      <c r="Q54" s="66" t="s">
        <v>11</v>
      </c>
    </row>
    <row r="55" spans="1:17" s="66" customFormat="1" x14ac:dyDescent="0.15">
      <c r="A55" s="1" t="s">
        <v>297</v>
      </c>
      <c r="B55" s="3"/>
      <c r="C55" s="234"/>
      <c r="D55" s="206" t="s">
        <v>298</v>
      </c>
      <c r="E55" s="238"/>
      <c r="F55" s="236"/>
      <c r="G55" s="236"/>
      <c r="H55" s="236"/>
      <c r="I55" s="236"/>
      <c r="J55" s="206"/>
      <c r="K55" s="206"/>
      <c r="L55" s="231"/>
      <c r="M55" s="232">
        <v>4044500</v>
      </c>
      <c r="N55" s="233"/>
      <c r="O55" s="415"/>
      <c r="Q55" s="66">
        <f>IF(COUNTIF(Q56:Q57,"-")=COUNTA(Q56:Q57),"-",SUM(Q56:Q57))</f>
        <v>4044500000</v>
      </c>
    </row>
    <row r="56" spans="1:17" s="66" customFormat="1" x14ac:dyDescent="0.15">
      <c r="A56" s="1" t="s">
        <v>299</v>
      </c>
      <c r="B56" s="3"/>
      <c r="C56" s="234"/>
      <c r="D56" s="206"/>
      <c r="E56" s="238" t="s">
        <v>333</v>
      </c>
      <c r="F56" s="236"/>
      <c r="G56" s="236"/>
      <c r="H56" s="236"/>
      <c r="I56" s="230"/>
      <c r="J56" s="206"/>
      <c r="K56" s="206"/>
      <c r="L56" s="231"/>
      <c r="M56" s="232">
        <v>4044500</v>
      </c>
      <c r="N56" s="233"/>
      <c r="O56" s="415"/>
      <c r="Q56" s="66">
        <v>4044500000</v>
      </c>
    </row>
    <row r="57" spans="1:17" s="66" customFormat="1" x14ac:dyDescent="0.15">
      <c r="A57" s="1" t="s">
        <v>300</v>
      </c>
      <c r="B57" s="3"/>
      <c r="C57" s="234"/>
      <c r="D57" s="206"/>
      <c r="E57" s="238" t="s">
        <v>260</v>
      </c>
      <c r="F57" s="236"/>
      <c r="G57" s="236"/>
      <c r="H57" s="236"/>
      <c r="I57" s="248"/>
      <c r="J57" s="206"/>
      <c r="K57" s="206"/>
      <c r="L57" s="231"/>
      <c r="M57" s="232" t="s">
        <v>397</v>
      </c>
      <c r="N57" s="233"/>
      <c r="O57" s="415"/>
      <c r="Q57" s="66" t="s">
        <v>11</v>
      </c>
    </row>
    <row r="58" spans="1:17" s="66" customFormat="1" x14ac:dyDescent="0.15">
      <c r="A58" s="1" t="s">
        <v>291</v>
      </c>
      <c r="B58" s="3"/>
      <c r="C58" s="239" t="s">
        <v>292</v>
      </c>
      <c r="D58" s="240"/>
      <c r="E58" s="241"/>
      <c r="F58" s="242"/>
      <c r="G58" s="242"/>
      <c r="H58" s="242"/>
      <c r="I58" s="249"/>
      <c r="J58" s="240"/>
      <c r="K58" s="240"/>
      <c r="L58" s="243"/>
      <c r="M58" s="244">
        <v>-4002204</v>
      </c>
      <c r="N58" s="245"/>
      <c r="O58" s="415"/>
      <c r="Q58" s="66">
        <f>IF(AND(Q52="-",Q55="-"),"-",SUM(Q55)-SUM(Q52))</f>
        <v>-4002203659</v>
      </c>
    </row>
    <row r="59" spans="1:17" s="66" customFormat="1" x14ac:dyDescent="0.15">
      <c r="A59" s="1" t="s">
        <v>301</v>
      </c>
      <c r="B59" s="3"/>
      <c r="C59" s="250" t="s">
        <v>302</v>
      </c>
      <c r="D59" s="251"/>
      <c r="E59" s="251"/>
      <c r="F59" s="251"/>
      <c r="G59" s="251"/>
      <c r="H59" s="251"/>
      <c r="I59" s="251"/>
      <c r="J59" s="251"/>
      <c r="K59" s="251"/>
      <c r="L59" s="252"/>
      <c r="M59" s="244">
        <v>-8022</v>
      </c>
      <c r="N59" s="245"/>
      <c r="O59" s="415"/>
      <c r="Q59" s="66">
        <f>IF(AND(Q36="-",Q50="-",Q58="-"),"-",SUM(Q36,Q50,Q58))</f>
        <v>-8021626</v>
      </c>
    </row>
    <row r="60" spans="1:17" s="66" customFormat="1" ht="14.25" thickBot="1" x14ac:dyDescent="0.2">
      <c r="A60" s="1" t="s">
        <v>303</v>
      </c>
      <c r="B60" s="3"/>
      <c r="C60" s="253" t="s">
        <v>304</v>
      </c>
      <c r="D60" s="254"/>
      <c r="E60" s="254"/>
      <c r="F60" s="254"/>
      <c r="G60" s="254"/>
      <c r="H60" s="254"/>
      <c r="I60" s="254"/>
      <c r="J60" s="254"/>
      <c r="K60" s="254"/>
      <c r="L60" s="255"/>
      <c r="M60" s="244">
        <v>529956</v>
      </c>
      <c r="N60" s="245"/>
      <c r="O60" s="415"/>
      <c r="Q60" s="66">
        <v>529955949</v>
      </c>
    </row>
    <row r="61" spans="1:17" s="66" customFormat="1" ht="14.25" hidden="1" thickBot="1" x14ac:dyDescent="0.2">
      <c r="A61" s="1">
        <v>4435000</v>
      </c>
      <c r="B61" s="3"/>
      <c r="C61" s="256" t="s">
        <v>222</v>
      </c>
      <c r="D61" s="257"/>
      <c r="E61" s="257"/>
      <c r="F61" s="257"/>
      <c r="G61" s="257"/>
      <c r="H61" s="257"/>
      <c r="I61" s="257"/>
      <c r="J61" s="257"/>
      <c r="K61" s="257"/>
      <c r="L61" s="258"/>
      <c r="M61" s="259" t="s">
        <v>390</v>
      </c>
      <c r="N61" s="245"/>
      <c r="O61" s="415"/>
      <c r="Q61" s="66" t="s">
        <v>390</v>
      </c>
    </row>
    <row r="62" spans="1:17" s="66" customFormat="1" ht="14.25" thickBot="1" x14ac:dyDescent="0.2">
      <c r="A62" s="1" t="s">
        <v>305</v>
      </c>
      <c r="B62" s="3"/>
      <c r="C62" s="260" t="s">
        <v>306</v>
      </c>
      <c r="D62" s="261"/>
      <c r="E62" s="261"/>
      <c r="F62" s="261"/>
      <c r="G62" s="261"/>
      <c r="H62" s="261"/>
      <c r="I62" s="261"/>
      <c r="J62" s="261"/>
      <c r="K62" s="261"/>
      <c r="L62" s="262"/>
      <c r="M62" s="263">
        <v>521934</v>
      </c>
      <c r="N62" s="264"/>
      <c r="O62" s="415"/>
      <c r="Q62" s="66">
        <f>IF(COUNTIF(Q59:Q61,"-")=COUNTA(Q59:Q61),"-",SUM(Q59:Q61))</f>
        <v>521934323</v>
      </c>
    </row>
    <row r="63" spans="1:17" s="66" customFormat="1" ht="14.25" thickBot="1" x14ac:dyDescent="0.2">
      <c r="A63" s="1"/>
      <c r="B63" s="3"/>
      <c r="C63" s="265"/>
      <c r="D63" s="265"/>
      <c r="E63" s="265"/>
      <c r="F63" s="265"/>
      <c r="G63" s="265"/>
      <c r="H63" s="265"/>
      <c r="I63" s="265"/>
      <c r="J63" s="265"/>
      <c r="K63" s="265"/>
      <c r="L63" s="265"/>
      <c r="M63" s="266"/>
      <c r="N63" s="267"/>
      <c r="O63" s="415"/>
    </row>
    <row r="64" spans="1:17" s="66" customFormat="1" x14ac:dyDescent="0.15">
      <c r="A64" s="1" t="s">
        <v>307</v>
      </c>
      <c r="B64" s="3"/>
      <c r="C64" s="268" t="s">
        <v>308</v>
      </c>
      <c r="D64" s="269"/>
      <c r="E64" s="269"/>
      <c r="F64" s="269"/>
      <c r="G64" s="269"/>
      <c r="H64" s="269"/>
      <c r="I64" s="269"/>
      <c r="J64" s="269"/>
      <c r="K64" s="269"/>
      <c r="L64" s="269"/>
      <c r="M64" s="270">
        <v>674279</v>
      </c>
      <c r="N64" s="271"/>
      <c r="O64" s="415"/>
      <c r="Q64" s="66">
        <v>674279267</v>
      </c>
    </row>
    <row r="65" spans="1:17" s="66" customFormat="1" x14ac:dyDescent="0.15">
      <c r="A65" s="1" t="s">
        <v>309</v>
      </c>
      <c r="B65" s="3"/>
      <c r="C65" s="272" t="s">
        <v>310</v>
      </c>
      <c r="D65" s="273"/>
      <c r="E65" s="273"/>
      <c r="F65" s="273"/>
      <c r="G65" s="273"/>
      <c r="H65" s="273"/>
      <c r="I65" s="273"/>
      <c r="J65" s="273"/>
      <c r="K65" s="273"/>
      <c r="L65" s="273"/>
      <c r="M65" s="244">
        <v>-307469</v>
      </c>
      <c r="N65" s="245"/>
      <c r="O65" s="415"/>
      <c r="Q65" s="66">
        <v>-307468539</v>
      </c>
    </row>
    <row r="66" spans="1:17" s="66" customFormat="1" ht="14.25" thickBot="1" x14ac:dyDescent="0.2">
      <c r="A66" s="1" t="s">
        <v>311</v>
      </c>
      <c r="B66" s="3"/>
      <c r="C66" s="274" t="s">
        <v>312</v>
      </c>
      <c r="D66" s="275"/>
      <c r="E66" s="275"/>
      <c r="F66" s="275"/>
      <c r="G66" s="275"/>
      <c r="H66" s="275"/>
      <c r="I66" s="275"/>
      <c r="J66" s="275"/>
      <c r="K66" s="275"/>
      <c r="L66" s="275"/>
      <c r="M66" s="276">
        <v>366811</v>
      </c>
      <c r="N66" s="277" t="s">
        <v>391</v>
      </c>
      <c r="O66" s="415"/>
      <c r="Q66" s="66">
        <f>IF(COUNTIF(Q64:Q65,"-")=COUNTA(Q64:Q65),"-",SUM(Q64:Q65))</f>
        <v>366810728</v>
      </c>
    </row>
    <row r="67" spans="1:17" s="66" customFormat="1" ht="14.25" thickBot="1" x14ac:dyDescent="0.2">
      <c r="A67" s="1" t="s">
        <v>313</v>
      </c>
      <c r="B67" s="3"/>
      <c r="C67" s="278" t="s">
        <v>314</v>
      </c>
      <c r="D67" s="279"/>
      <c r="E67" s="280"/>
      <c r="F67" s="281"/>
      <c r="G67" s="281"/>
      <c r="H67" s="281"/>
      <c r="I67" s="281"/>
      <c r="J67" s="279"/>
      <c r="K67" s="279"/>
      <c r="L67" s="279"/>
      <c r="M67" s="263">
        <v>888745</v>
      </c>
      <c r="N67" s="264"/>
      <c r="O67" s="415"/>
      <c r="Q67" s="66">
        <f>IF(AND(Q62="-",Q66="-"),"-",SUM(Q62,Q66))</f>
        <v>888745051</v>
      </c>
    </row>
    <row r="68" spans="1:17" s="66" customFormat="1" ht="6.75" customHeight="1" x14ac:dyDescent="0.15">
      <c r="A68" s="1"/>
      <c r="B68" s="3"/>
      <c r="C68" s="204"/>
      <c r="D68" s="204"/>
      <c r="E68" s="282"/>
      <c r="F68" s="283"/>
      <c r="G68" s="283"/>
      <c r="H68" s="283"/>
      <c r="I68" s="284"/>
      <c r="J68" s="285"/>
      <c r="K68" s="285"/>
      <c r="L68" s="285"/>
      <c r="M68" s="3"/>
      <c r="N68" s="3"/>
    </row>
    <row r="69" spans="1:17" s="66" customFormat="1" x14ac:dyDescent="0.15">
      <c r="A69" s="1"/>
      <c r="B69" s="3"/>
      <c r="C69" s="204"/>
      <c r="D69" s="286" t="s">
        <v>324</v>
      </c>
      <c r="E69" s="282"/>
      <c r="F69" s="283"/>
      <c r="G69" s="283"/>
      <c r="H69" s="283"/>
      <c r="I69" s="287"/>
      <c r="J69" s="285"/>
      <c r="K69" s="285"/>
      <c r="L69" s="285"/>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RowHeight="13.5" x14ac:dyDescent="0.15"/>
  <cols>
    <col min="1" max="1" width="0" style="292" hidden="1" customWidth="1"/>
    <col min="2" max="2" width="0.75" style="293" customWidth="1"/>
    <col min="3" max="3" width="1.375" style="293" customWidth="1"/>
    <col min="4" max="4" width="1.5" style="293" customWidth="1"/>
    <col min="5" max="6" width="1.625" style="293" customWidth="1"/>
    <col min="7" max="7" width="1.5" style="293" customWidth="1"/>
    <col min="8" max="8" width="1.625" style="293" customWidth="1"/>
    <col min="9" max="15" width="2.125" style="293" customWidth="1"/>
    <col min="16" max="16" width="6.625" style="293" customWidth="1"/>
    <col min="17" max="17" width="24.125" style="293" bestFit="1" customWidth="1"/>
    <col min="18" max="18" width="3.375" style="293" customWidth="1"/>
    <col min="19" max="19" width="24.125" style="293" bestFit="1" customWidth="1"/>
    <col min="20" max="20" width="3.75" style="293" bestFit="1" customWidth="1"/>
    <col min="21" max="21" width="24.125" style="293" bestFit="1" customWidth="1"/>
    <col min="22" max="22" width="3.375" style="293" customWidth="1"/>
    <col min="23" max="23" width="0.75" style="293" customWidth="1"/>
    <col min="24" max="16384" width="9" style="293"/>
  </cols>
  <sheetData>
    <row r="1" spans="1:23" x14ac:dyDescent="0.15">
      <c r="C1" s="293" t="s">
        <v>336</v>
      </c>
    </row>
    <row r="2" spans="1:23" x14ac:dyDescent="0.15">
      <c r="C2" s="293" t="s">
        <v>337</v>
      </c>
    </row>
    <row r="3" spans="1:23" x14ac:dyDescent="0.15">
      <c r="C3" s="293" t="s">
        <v>338</v>
      </c>
    </row>
    <row r="4" spans="1:23" x14ac:dyDescent="0.15">
      <c r="C4" s="293" t="s">
        <v>339</v>
      </c>
    </row>
    <row r="5" spans="1:23" x14ac:dyDescent="0.15">
      <c r="C5" s="293" t="s">
        <v>340</v>
      </c>
    </row>
    <row r="6" spans="1:23" x14ac:dyDescent="0.15">
      <c r="C6" s="293" t="s">
        <v>341</v>
      </c>
    </row>
    <row r="7" spans="1:23" x14ac:dyDescent="0.15">
      <c r="C7" s="293" t="s">
        <v>342</v>
      </c>
    </row>
    <row r="8" spans="1:23" s="290" customFormat="1" x14ac:dyDescent="0.15">
      <c r="A8" s="288"/>
      <c r="B8" s="289"/>
      <c r="D8" s="291"/>
      <c r="E8" s="291"/>
      <c r="F8" s="291"/>
      <c r="G8" s="291"/>
      <c r="H8" s="291"/>
      <c r="I8" s="291"/>
    </row>
    <row r="9" spans="1:23" ht="24" x14ac:dyDescent="0.15">
      <c r="C9" s="294" t="s">
        <v>400</v>
      </c>
      <c r="D9" s="294"/>
      <c r="E9" s="294"/>
      <c r="F9" s="294"/>
      <c r="G9" s="294"/>
      <c r="H9" s="294"/>
      <c r="I9" s="294"/>
      <c r="J9" s="294"/>
      <c r="K9" s="294"/>
      <c r="L9" s="294"/>
      <c r="M9" s="294"/>
      <c r="N9" s="294"/>
      <c r="O9" s="294"/>
      <c r="P9" s="294"/>
      <c r="Q9" s="294"/>
      <c r="R9" s="294"/>
      <c r="S9" s="294"/>
      <c r="T9" s="294"/>
      <c r="U9" s="294"/>
      <c r="V9" s="294"/>
      <c r="W9" s="295"/>
    </row>
    <row r="10" spans="1:23" ht="14.25" x14ac:dyDescent="0.15">
      <c r="C10" s="296" t="s">
        <v>393</v>
      </c>
      <c r="D10" s="296"/>
      <c r="E10" s="296"/>
      <c r="F10" s="296"/>
      <c r="G10" s="296"/>
      <c r="H10" s="296"/>
      <c r="I10" s="296"/>
      <c r="J10" s="296"/>
      <c r="K10" s="296"/>
      <c r="L10" s="296"/>
      <c r="M10" s="296"/>
      <c r="N10" s="296"/>
      <c r="O10" s="296"/>
      <c r="P10" s="296"/>
      <c r="Q10" s="296"/>
      <c r="R10" s="296"/>
      <c r="S10" s="296"/>
      <c r="T10" s="296"/>
      <c r="U10" s="296"/>
      <c r="V10" s="296"/>
      <c r="W10" s="295"/>
    </row>
    <row r="11" spans="1:23" ht="14.25" x14ac:dyDescent="0.15">
      <c r="C11" s="296" t="s">
        <v>388</v>
      </c>
      <c r="D11" s="296"/>
      <c r="E11" s="296"/>
      <c r="F11" s="296"/>
      <c r="G11" s="296"/>
      <c r="H11" s="296"/>
      <c r="I11" s="296"/>
      <c r="J11" s="296"/>
      <c r="K11" s="296"/>
      <c r="L11" s="296"/>
      <c r="M11" s="296"/>
      <c r="N11" s="296"/>
      <c r="O11" s="296"/>
      <c r="P11" s="296"/>
      <c r="Q11" s="296"/>
      <c r="R11" s="296"/>
      <c r="S11" s="296"/>
      <c r="T11" s="296"/>
      <c r="U11" s="296"/>
      <c r="V11" s="296"/>
      <c r="W11" s="295"/>
    </row>
    <row r="12" spans="1:23" ht="15.75" customHeight="1" thickBot="1" x14ac:dyDescent="0.2">
      <c r="F12" s="297"/>
      <c r="G12" s="297"/>
      <c r="H12" s="297"/>
      <c r="I12" s="297"/>
      <c r="J12" s="297"/>
      <c r="K12" s="297"/>
      <c r="L12" s="297"/>
      <c r="M12" s="297"/>
      <c r="N12" s="297"/>
      <c r="O12" s="297"/>
      <c r="P12" s="298"/>
      <c r="Q12" s="297"/>
      <c r="R12" s="298"/>
      <c r="S12" s="297"/>
      <c r="T12" s="297"/>
      <c r="U12" s="297"/>
      <c r="V12" s="422" t="s">
        <v>382</v>
      </c>
      <c r="W12" s="295"/>
    </row>
    <row r="13" spans="1:23" ht="14.25" thickBot="1" x14ac:dyDescent="0.2">
      <c r="A13" s="292" t="s">
        <v>315</v>
      </c>
      <c r="C13" s="299" t="s">
        <v>0</v>
      </c>
      <c r="D13" s="300"/>
      <c r="E13" s="300"/>
      <c r="F13" s="300"/>
      <c r="G13" s="300"/>
      <c r="H13" s="300"/>
      <c r="I13" s="300"/>
      <c r="J13" s="300"/>
      <c r="K13" s="300"/>
      <c r="L13" s="300"/>
      <c r="M13" s="300"/>
      <c r="N13" s="300"/>
      <c r="O13" s="300"/>
      <c r="P13" s="301"/>
      <c r="Q13" s="302" t="s">
        <v>317</v>
      </c>
      <c r="R13" s="303"/>
      <c r="S13" s="304"/>
      <c r="T13" s="304"/>
      <c r="U13" s="304"/>
      <c r="V13" s="304"/>
    </row>
    <row r="14" spans="1:23" x14ac:dyDescent="0.15">
      <c r="A14" s="292" t="s">
        <v>136</v>
      </c>
      <c r="C14" s="306"/>
      <c r="D14" s="307"/>
      <c r="E14" s="308" t="s">
        <v>137</v>
      </c>
      <c r="F14" s="308"/>
      <c r="G14" s="308"/>
      <c r="H14" s="308"/>
      <c r="I14" s="307"/>
      <c r="J14" s="308"/>
      <c r="K14" s="308"/>
      <c r="L14" s="308"/>
      <c r="M14" s="308"/>
      <c r="N14" s="307"/>
      <c r="O14" s="307"/>
      <c r="P14" s="307"/>
      <c r="Q14" s="309">
        <v>57067952</v>
      </c>
      <c r="R14" s="310" t="s">
        <v>391</v>
      </c>
      <c r="S14" s="305"/>
      <c r="T14" s="305"/>
      <c r="U14" s="305"/>
      <c r="V14" s="305"/>
    </row>
    <row r="15" spans="1:23" x14ac:dyDescent="0.15">
      <c r="A15" s="292" t="s">
        <v>138</v>
      </c>
      <c r="C15" s="311"/>
      <c r="D15" s="312"/>
      <c r="E15" s="312"/>
      <c r="F15" s="26" t="s">
        <v>139</v>
      </c>
      <c r="G15" s="26"/>
      <c r="H15" s="26"/>
      <c r="I15" s="26"/>
      <c r="J15" s="26"/>
      <c r="K15" s="26"/>
      <c r="L15" s="26"/>
      <c r="M15" s="26"/>
      <c r="N15" s="312"/>
      <c r="O15" s="312"/>
      <c r="P15" s="312"/>
      <c r="Q15" s="313">
        <v>31668978</v>
      </c>
      <c r="R15" s="314" t="s">
        <v>391</v>
      </c>
      <c r="S15" s="305"/>
      <c r="T15" s="305"/>
      <c r="U15" s="305"/>
      <c r="V15" s="305"/>
    </row>
    <row r="16" spans="1:23" x14ac:dyDescent="0.15">
      <c r="A16" s="292" t="s">
        <v>140</v>
      </c>
      <c r="C16" s="311"/>
      <c r="D16" s="312"/>
      <c r="E16" s="312"/>
      <c r="F16" s="26"/>
      <c r="G16" s="26" t="s">
        <v>141</v>
      </c>
      <c r="H16" s="26"/>
      <c r="I16" s="26"/>
      <c r="J16" s="26"/>
      <c r="K16" s="26"/>
      <c r="L16" s="26"/>
      <c r="M16" s="26"/>
      <c r="N16" s="312"/>
      <c r="O16" s="312"/>
      <c r="P16" s="312"/>
      <c r="Q16" s="313">
        <v>8025576</v>
      </c>
      <c r="R16" s="314" t="s">
        <v>381</v>
      </c>
      <c r="S16" s="305"/>
      <c r="T16" s="305" t="s">
        <v>77</v>
      </c>
      <c r="U16" s="305"/>
      <c r="V16" s="305"/>
    </row>
    <row r="17" spans="1:22" x14ac:dyDescent="0.15">
      <c r="A17" s="292" t="s">
        <v>142</v>
      </c>
      <c r="C17" s="311"/>
      <c r="D17" s="312"/>
      <c r="E17" s="312"/>
      <c r="F17" s="26"/>
      <c r="G17" s="26"/>
      <c r="H17" s="26" t="s">
        <v>143</v>
      </c>
      <c r="I17" s="26"/>
      <c r="J17" s="26"/>
      <c r="K17" s="26"/>
      <c r="L17" s="26"/>
      <c r="M17" s="26"/>
      <c r="N17" s="312"/>
      <c r="O17" s="312"/>
      <c r="P17" s="312"/>
      <c r="Q17" s="313">
        <v>6409618</v>
      </c>
      <c r="R17" s="314" t="s">
        <v>381</v>
      </c>
      <c r="S17" s="305"/>
      <c r="T17" s="305"/>
      <c r="U17" s="305"/>
      <c r="V17" s="305"/>
    </row>
    <row r="18" spans="1:22" x14ac:dyDescent="0.15">
      <c r="A18" s="292" t="s">
        <v>144</v>
      </c>
      <c r="C18" s="311"/>
      <c r="D18" s="312"/>
      <c r="E18" s="312"/>
      <c r="F18" s="26"/>
      <c r="G18" s="26"/>
      <c r="H18" s="26" t="s">
        <v>145</v>
      </c>
      <c r="I18" s="26"/>
      <c r="J18" s="26"/>
      <c r="K18" s="26"/>
      <c r="L18" s="26"/>
      <c r="M18" s="26"/>
      <c r="N18" s="312"/>
      <c r="O18" s="312"/>
      <c r="P18" s="312"/>
      <c r="Q18" s="313">
        <v>476430</v>
      </c>
      <c r="R18" s="314" t="s">
        <v>381</v>
      </c>
      <c r="S18" s="305"/>
      <c r="T18" s="305"/>
      <c r="U18" s="305"/>
      <c r="V18" s="305"/>
    </row>
    <row r="19" spans="1:22" x14ac:dyDescent="0.15">
      <c r="A19" s="292" t="s">
        <v>146</v>
      </c>
      <c r="C19" s="311"/>
      <c r="D19" s="312"/>
      <c r="E19" s="312"/>
      <c r="F19" s="26"/>
      <c r="G19" s="26"/>
      <c r="H19" s="26" t="s">
        <v>147</v>
      </c>
      <c r="I19" s="26"/>
      <c r="J19" s="26"/>
      <c r="K19" s="26"/>
      <c r="L19" s="26"/>
      <c r="M19" s="26"/>
      <c r="N19" s="312"/>
      <c r="O19" s="312"/>
      <c r="P19" s="312"/>
      <c r="Q19" s="313">
        <v>358548</v>
      </c>
      <c r="R19" s="314" t="s">
        <v>381</v>
      </c>
      <c r="S19" s="305"/>
      <c r="T19" s="305"/>
      <c r="U19" s="305"/>
      <c r="V19" s="305"/>
    </row>
    <row r="20" spans="1:22" x14ac:dyDescent="0.15">
      <c r="A20" s="292" t="s">
        <v>148</v>
      </c>
      <c r="C20" s="311"/>
      <c r="D20" s="312"/>
      <c r="E20" s="312"/>
      <c r="F20" s="26"/>
      <c r="G20" s="26"/>
      <c r="H20" s="26" t="s">
        <v>35</v>
      </c>
      <c r="I20" s="26"/>
      <c r="J20" s="26"/>
      <c r="K20" s="26"/>
      <c r="L20" s="26"/>
      <c r="M20" s="26"/>
      <c r="N20" s="312"/>
      <c r="O20" s="312"/>
      <c r="P20" s="312"/>
      <c r="Q20" s="313">
        <v>780980</v>
      </c>
      <c r="R20" s="314" t="s">
        <v>381</v>
      </c>
      <c r="S20" s="305"/>
      <c r="T20" s="305"/>
      <c r="U20" s="305"/>
      <c r="V20" s="305"/>
    </row>
    <row r="21" spans="1:22" x14ac:dyDescent="0.15">
      <c r="A21" s="292" t="s">
        <v>149</v>
      </c>
      <c r="C21" s="311"/>
      <c r="D21" s="312"/>
      <c r="E21" s="312"/>
      <c r="F21" s="26"/>
      <c r="G21" s="26" t="s">
        <v>150</v>
      </c>
      <c r="H21" s="26"/>
      <c r="I21" s="26"/>
      <c r="J21" s="26"/>
      <c r="K21" s="26"/>
      <c r="L21" s="26"/>
      <c r="M21" s="26"/>
      <c r="N21" s="312"/>
      <c r="O21" s="312"/>
      <c r="P21" s="312"/>
      <c r="Q21" s="313">
        <v>22852747</v>
      </c>
      <c r="R21" s="314" t="s">
        <v>391</v>
      </c>
      <c r="S21" s="305"/>
      <c r="T21" s="305"/>
      <c r="U21" s="305"/>
      <c r="V21" s="305"/>
    </row>
    <row r="22" spans="1:22" x14ac:dyDescent="0.15">
      <c r="A22" s="292" t="s">
        <v>151</v>
      </c>
      <c r="C22" s="311"/>
      <c r="D22" s="312"/>
      <c r="E22" s="312"/>
      <c r="F22" s="26"/>
      <c r="G22" s="26"/>
      <c r="H22" s="26" t="s">
        <v>152</v>
      </c>
      <c r="I22" s="26"/>
      <c r="J22" s="26"/>
      <c r="K22" s="26"/>
      <c r="L22" s="26"/>
      <c r="M22" s="26"/>
      <c r="N22" s="312"/>
      <c r="O22" s="312"/>
      <c r="P22" s="312"/>
      <c r="Q22" s="313">
        <v>10706998</v>
      </c>
      <c r="R22" s="314" t="s">
        <v>381</v>
      </c>
      <c r="S22" s="305"/>
      <c r="T22" s="305"/>
      <c r="U22" s="305"/>
      <c r="V22" s="305"/>
    </row>
    <row r="23" spans="1:22" x14ac:dyDescent="0.15">
      <c r="A23" s="292" t="s">
        <v>153</v>
      </c>
      <c r="C23" s="311"/>
      <c r="D23" s="312"/>
      <c r="E23" s="312"/>
      <c r="F23" s="26"/>
      <c r="G23" s="26"/>
      <c r="H23" s="26" t="s">
        <v>154</v>
      </c>
      <c r="I23" s="26"/>
      <c r="J23" s="26"/>
      <c r="K23" s="26"/>
      <c r="L23" s="26"/>
      <c r="M23" s="26"/>
      <c r="N23" s="312"/>
      <c r="O23" s="312"/>
      <c r="P23" s="312"/>
      <c r="Q23" s="313">
        <v>499383</v>
      </c>
      <c r="R23" s="314" t="s">
        <v>381</v>
      </c>
      <c r="S23" s="305"/>
      <c r="T23" s="305"/>
      <c r="U23" s="305"/>
      <c r="V23" s="305"/>
    </row>
    <row r="24" spans="1:22" x14ac:dyDescent="0.15">
      <c r="A24" s="292" t="s">
        <v>155</v>
      </c>
      <c r="C24" s="311"/>
      <c r="D24" s="312"/>
      <c r="E24" s="312"/>
      <c r="F24" s="26"/>
      <c r="G24" s="26"/>
      <c r="H24" s="26" t="s">
        <v>156</v>
      </c>
      <c r="I24" s="26"/>
      <c r="J24" s="26"/>
      <c r="K24" s="26"/>
      <c r="L24" s="26"/>
      <c r="M24" s="26"/>
      <c r="N24" s="312"/>
      <c r="O24" s="312"/>
      <c r="P24" s="312"/>
      <c r="Q24" s="313">
        <v>11641810</v>
      </c>
      <c r="R24" s="314" t="s">
        <v>381</v>
      </c>
      <c r="S24" s="305"/>
      <c r="T24" s="305"/>
      <c r="U24" s="305"/>
      <c r="V24" s="305"/>
    </row>
    <row r="25" spans="1:22" x14ac:dyDescent="0.15">
      <c r="A25" s="292" t="s">
        <v>157</v>
      </c>
      <c r="C25" s="311"/>
      <c r="D25" s="312"/>
      <c r="E25" s="312"/>
      <c r="F25" s="26"/>
      <c r="G25" s="26"/>
      <c r="H25" s="26" t="s">
        <v>35</v>
      </c>
      <c r="I25" s="26"/>
      <c r="J25" s="26"/>
      <c r="K25" s="26"/>
      <c r="L25" s="26"/>
      <c r="M25" s="26"/>
      <c r="N25" s="312"/>
      <c r="O25" s="312"/>
      <c r="P25" s="312"/>
      <c r="Q25" s="313">
        <v>4555</v>
      </c>
      <c r="R25" s="314" t="s">
        <v>381</v>
      </c>
      <c r="S25" s="305"/>
      <c r="T25" s="305"/>
      <c r="U25" s="305"/>
      <c r="V25" s="305"/>
    </row>
    <row r="26" spans="1:22" x14ac:dyDescent="0.15">
      <c r="A26" s="292" t="s">
        <v>158</v>
      </c>
      <c r="C26" s="311"/>
      <c r="D26" s="312"/>
      <c r="E26" s="312"/>
      <c r="F26" s="26"/>
      <c r="G26" s="26" t="s">
        <v>159</v>
      </c>
      <c r="H26" s="26"/>
      <c r="I26" s="26"/>
      <c r="J26" s="26"/>
      <c r="K26" s="26"/>
      <c r="L26" s="26"/>
      <c r="M26" s="26"/>
      <c r="N26" s="312"/>
      <c r="O26" s="312"/>
      <c r="P26" s="312"/>
      <c r="Q26" s="313">
        <v>790655</v>
      </c>
      <c r="R26" s="314" t="s">
        <v>381</v>
      </c>
      <c r="S26" s="305"/>
      <c r="T26" s="305"/>
      <c r="U26" s="305"/>
      <c r="V26" s="305"/>
    </row>
    <row r="27" spans="1:22" x14ac:dyDescent="0.15">
      <c r="A27" s="292" t="s">
        <v>160</v>
      </c>
      <c r="C27" s="311"/>
      <c r="D27" s="312"/>
      <c r="E27" s="312"/>
      <c r="F27" s="26"/>
      <c r="G27" s="26"/>
      <c r="H27" s="312" t="s">
        <v>161</v>
      </c>
      <c r="I27" s="312"/>
      <c r="J27" s="26"/>
      <c r="K27" s="312"/>
      <c r="L27" s="26"/>
      <c r="M27" s="26"/>
      <c r="N27" s="312"/>
      <c r="O27" s="312"/>
      <c r="P27" s="312"/>
      <c r="Q27" s="313">
        <v>574672</v>
      </c>
      <c r="R27" s="314" t="s">
        <v>381</v>
      </c>
      <c r="S27" s="305"/>
      <c r="T27" s="305"/>
      <c r="U27" s="305"/>
      <c r="V27" s="305"/>
    </row>
    <row r="28" spans="1:22" x14ac:dyDescent="0.15">
      <c r="A28" s="292" t="s">
        <v>162</v>
      </c>
      <c r="C28" s="311"/>
      <c r="D28" s="312"/>
      <c r="E28" s="312"/>
      <c r="F28" s="26"/>
      <c r="G28" s="26"/>
      <c r="H28" s="26" t="s">
        <v>163</v>
      </c>
      <c r="I28" s="26"/>
      <c r="J28" s="26"/>
      <c r="K28" s="26"/>
      <c r="L28" s="26"/>
      <c r="M28" s="26"/>
      <c r="N28" s="312"/>
      <c r="O28" s="312"/>
      <c r="P28" s="312"/>
      <c r="Q28" s="313">
        <v>6250</v>
      </c>
      <c r="R28" s="314" t="s">
        <v>381</v>
      </c>
      <c r="S28" s="305"/>
      <c r="T28" s="305"/>
      <c r="U28" s="305"/>
      <c r="V28" s="305"/>
    </row>
    <row r="29" spans="1:22" x14ac:dyDescent="0.15">
      <c r="A29" s="292" t="s">
        <v>164</v>
      </c>
      <c r="C29" s="311"/>
      <c r="D29" s="312"/>
      <c r="E29" s="312"/>
      <c r="F29" s="26"/>
      <c r="G29" s="26"/>
      <c r="H29" s="26" t="s">
        <v>35</v>
      </c>
      <c r="I29" s="26"/>
      <c r="J29" s="26"/>
      <c r="K29" s="26"/>
      <c r="L29" s="26"/>
      <c r="M29" s="26"/>
      <c r="N29" s="312"/>
      <c r="O29" s="312"/>
      <c r="P29" s="312"/>
      <c r="Q29" s="313">
        <v>209733</v>
      </c>
      <c r="R29" s="314" t="s">
        <v>381</v>
      </c>
      <c r="S29" s="305"/>
      <c r="T29" s="305"/>
      <c r="U29" s="305"/>
      <c r="V29" s="305"/>
    </row>
    <row r="30" spans="1:22" x14ac:dyDescent="0.15">
      <c r="A30" s="292" t="s">
        <v>165</v>
      </c>
      <c r="C30" s="311"/>
      <c r="D30" s="312"/>
      <c r="E30" s="312"/>
      <c r="F30" s="312" t="s">
        <v>166</v>
      </c>
      <c r="G30" s="312"/>
      <c r="H30" s="26"/>
      <c r="I30" s="312"/>
      <c r="J30" s="26"/>
      <c r="K30" s="26"/>
      <c r="L30" s="26"/>
      <c r="M30" s="26"/>
      <c r="N30" s="312"/>
      <c r="O30" s="312"/>
      <c r="P30" s="312"/>
      <c r="Q30" s="313">
        <v>25398974</v>
      </c>
      <c r="R30" s="314" t="s">
        <v>381</v>
      </c>
      <c r="S30" s="305"/>
      <c r="T30" s="305"/>
      <c r="U30" s="305"/>
      <c r="V30" s="305"/>
    </row>
    <row r="31" spans="1:22" x14ac:dyDescent="0.15">
      <c r="A31" s="292" t="s">
        <v>167</v>
      </c>
      <c r="C31" s="311"/>
      <c r="D31" s="312"/>
      <c r="E31" s="312"/>
      <c r="F31" s="26"/>
      <c r="G31" s="26" t="s">
        <v>168</v>
      </c>
      <c r="H31" s="26"/>
      <c r="I31" s="312"/>
      <c r="J31" s="26"/>
      <c r="K31" s="26"/>
      <c r="L31" s="26"/>
      <c r="M31" s="26"/>
      <c r="N31" s="312"/>
      <c r="O31" s="312"/>
      <c r="P31" s="312"/>
      <c r="Q31" s="313">
        <v>13126010</v>
      </c>
      <c r="R31" s="314" t="s">
        <v>381</v>
      </c>
      <c r="S31" s="305"/>
      <c r="T31" s="305"/>
      <c r="U31" s="305"/>
      <c r="V31" s="305"/>
    </row>
    <row r="32" spans="1:22" x14ac:dyDescent="0.15">
      <c r="A32" s="292" t="s">
        <v>169</v>
      </c>
      <c r="C32" s="311"/>
      <c r="D32" s="312"/>
      <c r="E32" s="312"/>
      <c r="F32" s="26"/>
      <c r="G32" s="26" t="s">
        <v>170</v>
      </c>
      <c r="H32" s="26"/>
      <c r="I32" s="312"/>
      <c r="J32" s="26"/>
      <c r="K32" s="26"/>
      <c r="L32" s="26"/>
      <c r="M32" s="26"/>
      <c r="N32" s="312"/>
      <c r="O32" s="312"/>
      <c r="P32" s="312"/>
      <c r="Q32" s="313">
        <v>7316710</v>
      </c>
      <c r="R32" s="314" t="s">
        <v>381</v>
      </c>
      <c r="S32" s="305"/>
      <c r="T32" s="305"/>
      <c r="U32" s="305"/>
      <c r="V32" s="305"/>
    </row>
    <row r="33" spans="1:22" x14ac:dyDescent="0.15">
      <c r="A33" s="292" t="s">
        <v>171</v>
      </c>
      <c r="C33" s="311"/>
      <c r="D33" s="312"/>
      <c r="E33" s="312"/>
      <c r="F33" s="26"/>
      <c r="G33" s="26" t="s">
        <v>172</v>
      </c>
      <c r="H33" s="26"/>
      <c r="I33" s="312"/>
      <c r="J33" s="26"/>
      <c r="K33" s="26"/>
      <c r="L33" s="26"/>
      <c r="M33" s="26"/>
      <c r="N33" s="312"/>
      <c r="O33" s="312"/>
      <c r="P33" s="312"/>
      <c r="Q33" s="313">
        <v>4948058</v>
      </c>
      <c r="R33" s="314" t="s">
        <v>381</v>
      </c>
      <c r="S33" s="305"/>
      <c r="T33" s="305"/>
      <c r="U33" s="305"/>
      <c r="V33" s="305"/>
    </row>
    <row r="34" spans="1:22" x14ac:dyDescent="0.15">
      <c r="A34" s="292" t="s">
        <v>173</v>
      </c>
      <c r="C34" s="311"/>
      <c r="D34" s="312"/>
      <c r="E34" s="312"/>
      <c r="F34" s="26"/>
      <c r="G34" s="26" t="s">
        <v>35</v>
      </c>
      <c r="H34" s="26"/>
      <c r="I34" s="26"/>
      <c r="J34" s="26"/>
      <c r="K34" s="26"/>
      <c r="L34" s="26"/>
      <c r="M34" s="26"/>
      <c r="N34" s="312"/>
      <c r="O34" s="312"/>
      <c r="P34" s="312"/>
      <c r="Q34" s="313">
        <v>8196</v>
      </c>
      <c r="R34" s="314" t="s">
        <v>381</v>
      </c>
      <c r="S34" s="305"/>
      <c r="T34" s="305"/>
      <c r="U34" s="305"/>
      <c r="V34" s="305"/>
    </row>
    <row r="35" spans="1:22" x14ac:dyDescent="0.15">
      <c r="A35" s="292" t="s">
        <v>174</v>
      </c>
      <c r="C35" s="311"/>
      <c r="D35" s="312"/>
      <c r="E35" s="26" t="s">
        <v>175</v>
      </c>
      <c r="F35" s="26"/>
      <c r="G35" s="26"/>
      <c r="H35" s="26"/>
      <c r="I35" s="26"/>
      <c r="J35" s="26"/>
      <c r="K35" s="26"/>
      <c r="L35" s="312"/>
      <c r="M35" s="312"/>
      <c r="N35" s="312"/>
      <c r="O35" s="315"/>
      <c r="P35" s="316"/>
      <c r="Q35" s="313">
        <v>2613039</v>
      </c>
      <c r="R35" s="314" t="s">
        <v>381</v>
      </c>
      <c r="S35" s="305"/>
      <c r="T35" s="305"/>
      <c r="U35" s="305"/>
      <c r="V35" s="305"/>
    </row>
    <row r="36" spans="1:22" x14ac:dyDescent="0.15">
      <c r="A36" s="292" t="s">
        <v>176</v>
      </c>
      <c r="C36" s="311"/>
      <c r="D36" s="312"/>
      <c r="E36" s="312"/>
      <c r="F36" s="26" t="s">
        <v>177</v>
      </c>
      <c r="G36" s="26"/>
      <c r="H36" s="26"/>
      <c r="I36" s="26"/>
      <c r="J36" s="26"/>
      <c r="K36" s="26"/>
      <c r="L36" s="312"/>
      <c r="M36" s="312"/>
      <c r="N36" s="312"/>
      <c r="O36" s="315"/>
      <c r="P36" s="316"/>
      <c r="Q36" s="313">
        <v>1328443</v>
      </c>
      <c r="R36" s="314" t="s">
        <v>381</v>
      </c>
      <c r="S36" s="305"/>
      <c r="T36" s="305"/>
      <c r="U36" s="305"/>
      <c r="V36" s="305"/>
    </row>
    <row r="37" spans="1:22" x14ac:dyDescent="0.15">
      <c r="A37" s="292" t="s">
        <v>178</v>
      </c>
      <c r="C37" s="311"/>
      <c r="D37" s="312"/>
      <c r="E37" s="312"/>
      <c r="F37" s="26" t="s">
        <v>35</v>
      </c>
      <c r="G37" s="26"/>
      <c r="H37" s="312"/>
      <c r="I37" s="26"/>
      <c r="J37" s="26"/>
      <c r="K37" s="26"/>
      <c r="L37" s="312"/>
      <c r="M37" s="312"/>
      <c r="N37" s="312"/>
      <c r="O37" s="315"/>
      <c r="P37" s="316"/>
      <c r="Q37" s="317">
        <v>1284596</v>
      </c>
      <c r="R37" s="318" t="s">
        <v>381</v>
      </c>
      <c r="S37" s="311"/>
      <c r="T37" s="312"/>
      <c r="U37" s="312"/>
      <c r="V37" s="312"/>
    </row>
    <row r="38" spans="1:22" x14ac:dyDescent="0.15">
      <c r="A38" s="292" t="s">
        <v>134</v>
      </c>
      <c r="C38" s="319"/>
      <c r="D38" s="320" t="s">
        <v>135</v>
      </c>
      <c r="E38" s="320"/>
      <c r="F38" s="321"/>
      <c r="G38" s="321"/>
      <c r="H38" s="320"/>
      <c r="I38" s="321"/>
      <c r="J38" s="321"/>
      <c r="K38" s="321"/>
      <c r="L38" s="320"/>
      <c r="M38" s="320"/>
      <c r="N38" s="320"/>
      <c r="O38" s="322"/>
      <c r="P38" s="322"/>
      <c r="Q38" s="323">
        <v>-54454913</v>
      </c>
      <c r="R38" s="324" t="s">
        <v>381</v>
      </c>
      <c r="S38" s="312"/>
      <c r="T38" s="312"/>
      <c r="U38" s="312"/>
      <c r="V38" s="312"/>
    </row>
    <row r="39" spans="1:22" x14ac:dyDescent="0.15">
      <c r="A39" s="292" t="s">
        <v>181</v>
      </c>
      <c r="C39" s="311"/>
      <c r="D39" s="312"/>
      <c r="E39" s="26" t="s">
        <v>182</v>
      </c>
      <c r="F39" s="26"/>
      <c r="G39" s="26"/>
      <c r="H39" s="312"/>
      <c r="I39" s="26"/>
      <c r="J39" s="26"/>
      <c r="K39" s="26"/>
      <c r="L39" s="312"/>
      <c r="M39" s="312"/>
      <c r="N39" s="312"/>
      <c r="O39" s="325"/>
      <c r="P39" s="325"/>
      <c r="Q39" s="313">
        <v>28510</v>
      </c>
      <c r="R39" s="326" t="s">
        <v>381</v>
      </c>
      <c r="S39" s="312"/>
      <c r="T39" s="312"/>
      <c r="U39" s="312"/>
      <c r="V39" s="312"/>
    </row>
    <row r="40" spans="1:22" x14ac:dyDescent="0.15">
      <c r="A40" s="292" t="s">
        <v>183</v>
      </c>
      <c r="C40" s="311"/>
      <c r="D40" s="312"/>
      <c r="E40" s="26"/>
      <c r="F40" s="26" t="s">
        <v>184</v>
      </c>
      <c r="G40" s="26"/>
      <c r="H40" s="312"/>
      <c r="I40" s="26"/>
      <c r="J40" s="26"/>
      <c r="K40" s="26"/>
      <c r="L40" s="312"/>
      <c r="M40" s="312"/>
      <c r="N40" s="312"/>
      <c r="O40" s="325"/>
      <c r="P40" s="325"/>
      <c r="Q40" s="313">
        <v>1104</v>
      </c>
      <c r="R40" s="314" t="s">
        <v>381</v>
      </c>
      <c r="S40" s="312"/>
      <c r="T40" s="312"/>
      <c r="U40" s="312"/>
      <c r="V40" s="312"/>
    </row>
    <row r="41" spans="1:22" x14ac:dyDescent="0.15">
      <c r="A41" s="292" t="s">
        <v>185</v>
      </c>
      <c r="C41" s="311"/>
      <c r="D41" s="312"/>
      <c r="E41" s="312"/>
      <c r="F41" s="312" t="s">
        <v>186</v>
      </c>
      <c r="G41" s="312"/>
      <c r="H41" s="26"/>
      <c r="I41" s="312"/>
      <c r="J41" s="26"/>
      <c r="K41" s="26"/>
      <c r="L41" s="26"/>
      <c r="M41" s="26"/>
      <c r="N41" s="312"/>
      <c r="O41" s="312"/>
      <c r="P41" s="312"/>
      <c r="Q41" s="313">
        <v>24406</v>
      </c>
      <c r="R41" s="314" t="s">
        <v>381</v>
      </c>
      <c r="S41" s="305"/>
      <c r="T41" s="305"/>
      <c r="U41" s="305"/>
      <c r="V41" s="305"/>
    </row>
    <row r="42" spans="1:22" x14ac:dyDescent="0.15">
      <c r="A42" s="292" t="s">
        <v>187</v>
      </c>
      <c r="C42" s="311"/>
      <c r="D42" s="312"/>
      <c r="E42" s="312"/>
      <c r="F42" s="26" t="s">
        <v>188</v>
      </c>
      <c r="G42" s="26"/>
      <c r="H42" s="26"/>
      <c r="I42" s="26"/>
      <c r="J42" s="26"/>
      <c r="K42" s="26"/>
      <c r="L42" s="26"/>
      <c r="M42" s="26"/>
      <c r="N42" s="312"/>
      <c r="O42" s="312"/>
      <c r="P42" s="312"/>
      <c r="Q42" s="313" t="s">
        <v>11</v>
      </c>
      <c r="R42" s="314" t="s">
        <v>381</v>
      </c>
      <c r="S42" s="305"/>
      <c r="T42" s="305"/>
      <c r="U42" s="305"/>
      <c r="V42" s="305"/>
    </row>
    <row r="43" spans="1:22" x14ac:dyDescent="0.15">
      <c r="A43" s="292" t="s">
        <v>189</v>
      </c>
      <c r="C43" s="311"/>
      <c r="D43" s="312"/>
      <c r="E43" s="312"/>
      <c r="F43" s="26" t="s">
        <v>190</v>
      </c>
      <c r="G43" s="26"/>
      <c r="H43" s="26"/>
      <c r="I43" s="26"/>
      <c r="J43" s="26"/>
      <c r="K43" s="26"/>
      <c r="L43" s="26"/>
      <c r="M43" s="26"/>
      <c r="N43" s="312"/>
      <c r="O43" s="312"/>
      <c r="P43" s="312"/>
      <c r="Q43" s="313" t="s">
        <v>11</v>
      </c>
      <c r="R43" s="314" t="s">
        <v>381</v>
      </c>
      <c r="S43" s="305"/>
      <c r="T43" s="305"/>
      <c r="U43" s="305"/>
      <c r="V43" s="305"/>
    </row>
    <row r="44" spans="1:22" x14ac:dyDescent="0.15">
      <c r="A44" s="292" t="s">
        <v>191</v>
      </c>
      <c r="C44" s="311"/>
      <c r="D44" s="312"/>
      <c r="E44" s="312"/>
      <c r="F44" s="26" t="s">
        <v>35</v>
      </c>
      <c r="G44" s="26"/>
      <c r="H44" s="26"/>
      <c r="I44" s="26"/>
      <c r="J44" s="26"/>
      <c r="K44" s="26"/>
      <c r="L44" s="26"/>
      <c r="M44" s="26"/>
      <c r="N44" s="312"/>
      <c r="O44" s="312"/>
      <c r="P44" s="312"/>
      <c r="Q44" s="313">
        <v>3000</v>
      </c>
      <c r="R44" s="314" t="s">
        <v>381</v>
      </c>
      <c r="S44" s="305"/>
      <c r="T44" s="305"/>
      <c r="U44" s="305"/>
      <c r="V44" s="305"/>
    </row>
    <row r="45" spans="1:22" ht="14.25" thickBot="1" x14ac:dyDescent="0.2">
      <c r="A45" s="292" t="s">
        <v>192</v>
      </c>
      <c r="C45" s="311"/>
      <c r="D45" s="312"/>
      <c r="E45" s="26" t="s">
        <v>193</v>
      </c>
      <c r="F45" s="26"/>
      <c r="G45" s="26"/>
      <c r="H45" s="26"/>
      <c r="I45" s="26"/>
      <c r="J45" s="26"/>
      <c r="K45" s="26"/>
      <c r="L45" s="26"/>
      <c r="M45" s="26"/>
      <c r="N45" s="312"/>
      <c r="O45" s="312"/>
      <c r="P45" s="312"/>
      <c r="Q45" s="313">
        <v>49256</v>
      </c>
      <c r="R45" s="326" t="s">
        <v>381</v>
      </c>
      <c r="S45" s="305"/>
      <c r="T45" s="305"/>
      <c r="U45" s="305"/>
      <c r="V45" s="305"/>
    </row>
    <row r="46" spans="1:22" x14ac:dyDescent="0.15">
      <c r="A46" s="292" t="s">
        <v>194</v>
      </c>
      <c r="C46" s="311"/>
      <c r="D46" s="312"/>
      <c r="E46" s="312"/>
      <c r="F46" s="26" t="s">
        <v>195</v>
      </c>
      <c r="G46" s="26"/>
      <c r="H46" s="26"/>
      <c r="I46" s="26"/>
      <c r="J46" s="26"/>
      <c r="K46" s="26"/>
      <c r="L46" s="312"/>
      <c r="M46" s="312"/>
      <c r="N46" s="312"/>
      <c r="O46" s="315"/>
      <c r="P46" s="316"/>
      <c r="Q46" s="313">
        <v>49256</v>
      </c>
      <c r="R46" s="314" t="s">
        <v>381</v>
      </c>
      <c r="S46" s="327" t="s">
        <v>317</v>
      </c>
      <c r="T46" s="328"/>
      <c r="U46" s="328"/>
      <c r="V46" s="329"/>
    </row>
    <row r="47" spans="1:22" ht="14.25" thickBot="1" x14ac:dyDescent="0.2">
      <c r="A47" s="292" t="s">
        <v>196</v>
      </c>
      <c r="C47" s="330"/>
      <c r="D47" s="331"/>
      <c r="E47" s="331"/>
      <c r="F47" s="332" t="s">
        <v>35</v>
      </c>
      <c r="G47" s="332"/>
      <c r="H47" s="332"/>
      <c r="I47" s="332"/>
      <c r="J47" s="332"/>
      <c r="K47" s="332"/>
      <c r="L47" s="331"/>
      <c r="M47" s="331"/>
      <c r="N47" s="331"/>
      <c r="O47" s="333"/>
      <c r="P47" s="334"/>
      <c r="Q47" s="313" t="s">
        <v>11</v>
      </c>
      <c r="R47" s="314" t="s">
        <v>381</v>
      </c>
      <c r="S47" s="335" t="s">
        <v>130</v>
      </c>
      <c r="T47" s="336"/>
      <c r="U47" s="337" t="s">
        <v>132</v>
      </c>
      <c r="V47" s="338"/>
    </row>
    <row r="48" spans="1:22" x14ac:dyDescent="0.15">
      <c r="A48" s="292" t="s">
        <v>199</v>
      </c>
      <c r="C48" s="319"/>
      <c r="D48" s="320" t="s">
        <v>180</v>
      </c>
      <c r="E48" s="320"/>
      <c r="F48" s="321"/>
      <c r="G48" s="321"/>
      <c r="H48" s="321"/>
      <c r="I48" s="321"/>
      <c r="J48" s="321"/>
      <c r="K48" s="321"/>
      <c r="L48" s="321"/>
      <c r="M48" s="321"/>
      <c r="N48" s="320"/>
      <c r="O48" s="320"/>
      <c r="P48" s="320"/>
      <c r="Q48" s="323">
        <v>-54434167</v>
      </c>
      <c r="R48" s="339" t="s">
        <v>381</v>
      </c>
      <c r="S48" s="340"/>
      <c r="T48" s="341"/>
      <c r="U48" s="342">
        <v>-54434167</v>
      </c>
      <c r="V48" s="420" t="s">
        <v>381</v>
      </c>
    </row>
    <row r="49" spans="1:22" x14ac:dyDescent="0.15">
      <c r="A49" s="292" t="s">
        <v>201</v>
      </c>
      <c r="C49" s="311"/>
      <c r="D49" s="312" t="s">
        <v>202</v>
      </c>
      <c r="E49" s="312"/>
      <c r="F49" s="312"/>
      <c r="G49" s="312"/>
      <c r="H49" s="312"/>
      <c r="I49" s="312"/>
      <c r="J49" s="312"/>
      <c r="K49" s="312"/>
      <c r="L49" s="312"/>
      <c r="M49" s="26"/>
      <c r="N49" s="312"/>
      <c r="O49" s="312"/>
      <c r="P49" s="343"/>
      <c r="Q49" s="344">
        <v>48704874</v>
      </c>
      <c r="R49" s="345" t="s">
        <v>381</v>
      </c>
      <c r="S49" s="346"/>
      <c r="T49" s="347"/>
      <c r="U49" s="348">
        <v>48704874</v>
      </c>
      <c r="V49" s="349" t="s">
        <v>381</v>
      </c>
    </row>
    <row r="50" spans="1:22" x14ac:dyDescent="0.15">
      <c r="A50" s="292" t="s">
        <v>203</v>
      </c>
      <c r="C50" s="311"/>
      <c r="D50" s="312"/>
      <c r="E50" s="312" t="s">
        <v>204</v>
      </c>
      <c r="F50" s="312"/>
      <c r="G50" s="145"/>
      <c r="H50" s="145"/>
      <c r="I50" s="145"/>
      <c r="J50" s="145"/>
      <c r="K50" s="145"/>
      <c r="L50" s="312"/>
      <c r="M50" s="26"/>
      <c r="N50" s="312"/>
      <c r="O50" s="312"/>
      <c r="P50" s="343"/>
      <c r="Q50" s="348">
        <v>36673087</v>
      </c>
      <c r="R50" s="349" t="s">
        <v>381</v>
      </c>
      <c r="S50" s="350"/>
      <c r="T50" s="351"/>
      <c r="U50" s="348">
        <v>36673087</v>
      </c>
      <c r="V50" s="349" t="s">
        <v>381</v>
      </c>
    </row>
    <row r="51" spans="1:22" x14ac:dyDescent="0.15">
      <c r="A51" s="292" t="s">
        <v>205</v>
      </c>
      <c r="C51" s="330"/>
      <c r="D51" s="312"/>
      <c r="E51" s="312" t="s">
        <v>206</v>
      </c>
      <c r="F51" s="166"/>
      <c r="G51" s="166"/>
      <c r="H51" s="166"/>
      <c r="I51" s="166"/>
      <c r="J51" s="166"/>
      <c r="K51" s="166"/>
      <c r="L51" s="312"/>
      <c r="M51" s="26"/>
      <c r="N51" s="312"/>
      <c r="O51" s="312"/>
      <c r="P51" s="343"/>
      <c r="Q51" s="352">
        <v>12031787</v>
      </c>
      <c r="R51" s="353" t="s">
        <v>381</v>
      </c>
      <c r="S51" s="354"/>
      <c r="T51" s="355"/>
      <c r="U51" s="348">
        <v>12031787</v>
      </c>
      <c r="V51" s="349" t="s">
        <v>381</v>
      </c>
    </row>
    <row r="52" spans="1:22" x14ac:dyDescent="0.15">
      <c r="A52" s="292" t="s">
        <v>207</v>
      </c>
      <c r="C52" s="319"/>
      <c r="D52" s="320" t="s">
        <v>208</v>
      </c>
      <c r="E52" s="320"/>
      <c r="F52" s="157"/>
      <c r="G52" s="157"/>
      <c r="H52" s="157"/>
      <c r="I52" s="356"/>
      <c r="J52" s="356"/>
      <c r="K52" s="356"/>
      <c r="L52" s="320"/>
      <c r="M52" s="320"/>
      <c r="N52" s="320"/>
      <c r="O52" s="320"/>
      <c r="P52" s="357"/>
      <c r="Q52" s="323">
        <v>-5729293</v>
      </c>
      <c r="R52" s="339" t="s">
        <v>381</v>
      </c>
      <c r="S52" s="358"/>
      <c r="T52" s="359"/>
      <c r="U52" s="323">
        <v>-5729293</v>
      </c>
      <c r="V52" s="339" t="s">
        <v>381</v>
      </c>
    </row>
    <row r="53" spans="1:22" x14ac:dyDescent="0.15">
      <c r="A53" s="292" t="s">
        <v>209</v>
      </c>
      <c r="C53" s="311"/>
      <c r="D53" s="312" t="s">
        <v>328</v>
      </c>
      <c r="E53" s="312"/>
      <c r="F53" s="166"/>
      <c r="G53" s="166"/>
      <c r="H53" s="166"/>
      <c r="I53" s="145"/>
      <c r="J53" s="145"/>
      <c r="K53" s="145"/>
      <c r="L53" s="312"/>
      <c r="M53" s="312"/>
      <c r="N53" s="312"/>
      <c r="O53" s="312"/>
      <c r="P53" s="343"/>
      <c r="Q53" s="360"/>
      <c r="R53" s="361"/>
      <c r="S53" s="362">
        <v>-9368099</v>
      </c>
      <c r="T53" s="363" t="s">
        <v>391</v>
      </c>
      <c r="U53" s="348">
        <v>9368099</v>
      </c>
      <c r="V53" s="349" t="s">
        <v>391</v>
      </c>
    </row>
    <row r="54" spans="1:22" x14ac:dyDescent="0.15">
      <c r="A54" s="292" t="s">
        <v>210</v>
      </c>
      <c r="C54" s="311"/>
      <c r="D54" s="312"/>
      <c r="E54" s="166" t="s">
        <v>211</v>
      </c>
      <c r="F54" s="166"/>
      <c r="G54" s="166"/>
      <c r="H54" s="145"/>
      <c r="I54" s="145"/>
      <c r="J54" s="145"/>
      <c r="K54" s="145"/>
      <c r="L54" s="312"/>
      <c r="M54" s="312"/>
      <c r="N54" s="312"/>
      <c r="O54" s="312"/>
      <c r="P54" s="343"/>
      <c r="Q54" s="360"/>
      <c r="R54" s="361"/>
      <c r="S54" s="364">
        <v>3081723</v>
      </c>
      <c r="T54" s="365" t="s">
        <v>381</v>
      </c>
      <c r="U54" s="348">
        <v>-3081723</v>
      </c>
      <c r="V54" s="349" t="s">
        <v>381</v>
      </c>
    </row>
    <row r="55" spans="1:22" x14ac:dyDescent="0.15">
      <c r="A55" s="292" t="s">
        <v>212</v>
      </c>
      <c r="C55" s="311"/>
      <c r="D55" s="312"/>
      <c r="E55" s="166" t="s">
        <v>213</v>
      </c>
      <c r="F55" s="166"/>
      <c r="G55" s="166"/>
      <c r="H55" s="166"/>
      <c r="I55" s="145"/>
      <c r="J55" s="145"/>
      <c r="K55" s="145"/>
      <c r="L55" s="312"/>
      <c r="M55" s="312"/>
      <c r="N55" s="312"/>
      <c r="O55" s="312"/>
      <c r="P55" s="343"/>
      <c r="Q55" s="360"/>
      <c r="R55" s="361"/>
      <c r="S55" s="364">
        <v>-12050084</v>
      </c>
      <c r="T55" s="365" t="s">
        <v>381</v>
      </c>
      <c r="U55" s="348">
        <v>12050084</v>
      </c>
      <c r="V55" s="349" t="s">
        <v>381</v>
      </c>
    </row>
    <row r="56" spans="1:22" x14ac:dyDescent="0.15">
      <c r="A56" s="292" t="s">
        <v>214</v>
      </c>
      <c r="C56" s="311"/>
      <c r="D56" s="312"/>
      <c r="E56" s="166" t="s">
        <v>215</v>
      </c>
      <c r="F56" s="166"/>
      <c r="G56" s="166"/>
      <c r="H56" s="166"/>
      <c r="I56" s="145"/>
      <c r="J56" s="145"/>
      <c r="K56" s="145"/>
      <c r="L56" s="312"/>
      <c r="M56" s="312"/>
      <c r="N56" s="312"/>
      <c r="O56" s="312"/>
      <c r="P56" s="343"/>
      <c r="Q56" s="360"/>
      <c r="R56" s="361"/>
      <c r="S56" s="364">
        <v>1424581</v>
      </c>
      <c r="T56" s="365" t="s">
        <v>381</v>
      </c>
      <c r="U56" s="348">
        <v>-1424581</v>
      </c>
      <c r="V56" s="349" t="s">
        <v>381</v>
      </c>
    </row>
    <row r="57" spans="1:22" x14ac:dyDescent="0.15">
      <c r="A57" s="292" t="s">
        <v>216</v>
      </c>
      <c r="C57" s="311"/>
      <c r="D57" s="312"/>
      <c r="E57" s="166" t="s">
        <v>217</v>
      </c>
      <c r="F57" s="166"/>
      <c r="G57" s="166"/>
      <c r="H57" s="166"/>
      <c r="I57" s="145"/>
      <c r="J57" s="27"/>
      <c r="K57" s="145"/>
      <c r="L57" s="312"/>
      <c r="M57" s="312"/>
      <c r="N57" s="312"/>
      <c r="O57" s="312"/>
      <c r="P57" s="343"/>
      <c r="Q57" s="360"/>
      <c r="R57" s="361"/>
      <c r="S57" s="364">
        <v>-1824320</v>
      </c>
      <c r="T57" s="365" t="s">
        <v>381</v>
      </c>
      <c r="U57" s="348">
        <v>1824320</v>
      </c>
      <c r="V57" s="349" t="s">
        <v>381</v>
      </c>
    </row>
    <row r="58" spans="1:22" x14ac:dyDescent="0.15">
      <c r="A58" s="292" t="s">
        <v>218</v>
      </c>
      <c r="C58" s="311"/>
      <c r="D58" s="312" t="s">
        <v>219</v>
      </c>
      <c r="E58" s="312"/>
      <c r="F58" s="166"/>
      <c r="G58" s="145"/>
      <c r="H58" s="145"/>
      <c r="I58" s="145"/>
      <c r="J58" s="145"/>
      <c r="K58" s="145"/>
      <c r="L58" s="312"/>
      <c r="M58" s="312"/>
      <c r="N58" s="312"/>
      <c r="O58" s="312"/>
      <c r="P58" s="343"/>
      <c r="Q58" s="348">
        <v>-3609</v>
      </c>
      <c r="R58" s="349" t="s">
        <v>381</v>
      </c>
      <c r="S58" s="364">
        <v>-3609</v>
      </c>
      <c r="T58" s="365" t="s">
        <v>381</v>
      </c>
      <c r="U58" s="366"/>
      <c r="V58" s="421"/>
    </row>
    <row r="59" spans="1:22" x14ac:dyDescent="0.15">
      <c r="A59" s="292" t="s">
        <v>220</v>
      </c>
      <c r="C59" s="311"/>
      <c r="D59" s="312" t="s">
        <v>221</v>
      </c>
      <c r="E59" s="312"/>
      <c r="F59" s="166"/>
      <c r="G59" s="166"/>
      <c r="H59" s="145"/>
      <c r="I59" s="145"/>
      <c r="J59" s="145"/>
      <c r="K59" s="145"/>
      <c r="L59" s="312"/>
      <c r="M59" s="325"/>
      <c r="N59" s="325"/>
      <c r="O59" s="325"/>
      <c r="P59" s="367"/>
      <c r="Q59" s="348">
        <v>32535</v>
      </c>
      <c r="R59" s="349" t="s">
        <v>381</v>
      </c>
      <c r="S59" s="364">
        <v>32535</v>
      </c>
      <c r="T59" s="365" t="s">
        <v>381</v>
      </c>
      <c r="U59" s="366"/>
      <c r="V59" s="421"/>
    </row>
    <row r="60" spans="1:22" x14ac:dyDescent="0.15">
      <c r="A60" s="292" t="s">
        <v>223</v>
      </c>
      <c r="C60" s="330"/>
      <c r="D60" s="331" t="s">
        <v>35</v>
      </c>
      <c r="E60" s="331"/>
      <c r="F60" s="147"/>
      <c r="G60" s="147"/>
      <c r="H60" s="147"/>
      <c r="I60" s="172"/>
      <c r="J60" s="172"/>
      <c r="K60" s="172"/>
      <c r="L60" s="331"/>
      <c r="M60" s="331"/>
      <c r="N60" s="331"/>
      <c r="O60" s="331"/>
      <c r="P60" s="368"/>
      <c r="Q60" s="348">
        <v>284</v>
      </c>
      <c r="R60" s="349" t="s">
        <v>381</v>
      </c>
      <c r="S60" s="364">
        <v>284</v>
      </c>
      <c r="T60" s="365" t="s">
        <v>381</v>
      </c>
      <c r="U60" s="348" t="s">
        <v>11</v>
      </c>
      <c r="V60" s="349" t="s">
        <v>381</v>
      </c>
    </row>
    <row r="61" spans="1:22" x14ac:dyDescent="0.15">
      <c r="A61" s="292" t="s">
        <v>224</v>
      </c>
      <c r="C61" s="369" t="s">
        <v>225</v>
      </c>
      <c r="D61" s="370"/>
      <c r="E61" s="370"/>
      <c r="F61" s="371"/>
      <c r="G61" s="371"/>
      <c r="H61" s="372"/>
      <c r="I61" s="372"/>
      <c r="J61" s="373"/>
      <c r="K61" s="372"/>
      <c r="L61" s="370"/>
      <c r="M61" s="370"/>
      <c r="N61" s="370"/>
      <c r="O61" s="370"/>
      <c r="P61" s="374"/>
      <c r="Q61" s="375">
        <v>-5700083</v>
      </c>
      <c r="R61" s="376" t="s">
        <v>381</v>
      </c>
      <c r="S61" s="377">
        <v>-9338889</v>
      </c>
      <c r="T61" s="378" t="s">
        <v>381</v>
      </c>
      <c r="U61" s="375">
        <v>3638807</v>
      </c>
      <c r="V61" s="376" t="s">
        <v>391</v>
      </c>
    </row>
    <row r="62" spans="1:22" ht="14.25" thickBot="1" x14ac:dyDescent="0.2">
      <c r="A62" s="292" t="s">
        <v>197</v>
      </c>
      <c r="C62" s="379" t="s">
        <v>198</v>
      </c>
      <c r="D62" s="380"/>
      <c r="E62" s="380"/>
      <c r="F62" s="176"/>
      <c r="G62" s="176"/>
      <c r="H62" s="177"/>
      <c r="I62" s="177"/>
      <c r="J62" s="178"/>
      <c r="K62" s="177"/>
      <c r="L62" s="380"/>
      <c r="M62" s="380"/>
      <c r="N62" s="380"/>
      <c r="O62" s="380"/>
      <c r="P62" s="380"/>
      <c r="Q62" s="381">
        <v>284339645</v>
      </c>
      <c r="R62" s="382" t="s">
        <v>391</v>
      </c>
      <c r="S62" s="383">
        <v>368497373</v>
      </c>
      <c r="T62" s="384" t="s">
        <v>381</v>
      </c>
      <c r="U62" s="381">
        <v>-84157727</v>
      </c>
      <c r="V62" s="382" t="s">
        <v>381</v>
      </c>
    </row>
    <row r="63" spans="1:22" ht="14.25" thickBot="1" x14ac:dyDescent="0.2">
      <c r="A63" s="292" t="s">
        <v>226</v>
      </c>
      <c r="C63" s="385" t="s">
        <v>227</v>
      </c>
      <c r="D63" s="386"/>
      <c r="E63" s="387"/>
      <c r="F63" s="387"/>
      <c r="G63" s="387"/>
      <c r="H63" s="387"/>
      <c r="I63" s="387"/>
      <c r="J63" s="387"/>
      <c r="K63" s="387"/>
      <c r="L63" s="387"/>
      <c r="M63" s="387"/>
      <c r="N63" s="387"/>
      <c r="O63" s="387"/>
      <c r="P63" s="387"/>
      <c r="Q63" s="388">
        <v>278639563</v>
      </c>
      <c r="R63" s="389" t="s">
        <v>391</v>
      </c>
      <c r="S63" s="390">
        <v>359158483</v>
      </c>
      <c r="T63" s="391" t="s">
        <v>391</v>
      </c>
      <c r="U63" s="388">
        <v>-80518921</v>
      </c>
      <c r="V63" s="389" t="s">
        <v>391</v>
      </c>
    </row>
    <row r="64" spans="1:22" s="393" customFormat="1" ht="12" customHeight="1" x14ac:dyDescent="0.15">
      <c r="A64" s="392"/>
      <c r="Q64" s="394"/>
      <c r="R64" s="395"/>
      <c r="S64" s="395"/>
      <c r="T64" s="395"/>
      <c r="U64" s="395"/>
      <c r="V64" s="396"/>
    </row>
    <row r="65" spans="1:21" s="393" customFormat="1" x14ac:dyDescent="0.15">
      <c r="A65" s="392"/>
      <c r="C65" s="397"/>
      <c r="D65" s="397" t="s">
        <v>324</v>
      </c>
      <c r="E65" s="394"/>
      <c r="F65" s="398"/>
      <c r="G65" s="394"/>
      <c r="H65" s="394"/>
      <c r="I65" s="399"/>
      <c r="J65" s="399"/>
      <c r="K65" s="398"/>
      <c r="L65" s="398"/>
      <c r="M65" s="398"/>
      <c r="N65" s="238"/>
      <c r="O65" s="238"/>
      <c r="P65" s="238"/>
      <c r="Q65" s="400"/>
      <c r="R65" s="79"/>
      <c r="S65" s="79"/>
      <c r="T65" s="79"/>
      <c r="U65" s="79"/>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108"/>
  <sheetViews>
    <sheetView workbookViewId="0"/>
  </sheetViews>
  <sheetFormatPr defaultRowHeight="13.5" x14ac:dyDescent="0.15"/>
  <cols>
    <col min="1" max="1" width="88.875" style="401" customWidth="1"/>
  </cols>
  <sheetData>
    <row r="2" spans="1:1" x14ac:dyDescent="0.15">
      <c r="A2" s="423" t="s">
        <v>343</v>
      </c>
    </row>
    <row r="3" spans="1:1" x14ac:dyDescent="0.15">
      <c r="A3" s="424" t="s">
        <v>344</v>
      </c>
    </row>
    <row r="4" spans="1:1" x14ac:dyDescent="0.15">
      <c r="A4" s="425"/>
    </row>
    <row r="5" spans="1:1" x14ac:dyDescent="0.15">
      <c r="A5" s="424" t="s">
        <v>345</v>
      </c>
    </row>
    <row r="6" spans="1:1" x14ac:dyDescent="0.15">
      <c r="A6" s="425"/>
    </row>
    <row r="7" spans="1:1" x14ac:dyDescent="0.15">
      <c r="A7" s="424" t="s">
        <v>346</v>
      </c>
    </row>
    <row r="8" spans="1:1" x14ac:dyDescent="0.15">
      <c r="A8" s="425"/>
    </row>
    <row r="9" spans="1:1" x14ac:dyDescent="0.15">
      <c r="A9" s="424" t="s">
        <v>347</v>
      </c>
    </row>
    <row r="10" spans="1:1" x14ac:dyDescent="0.15">
      <c r="A10" s="425"/>
    </row>
    <row r="11" spans="1:1" x14ac:dyDescent="0.15">
      <c r="A11" s="424" t="s">
        <v>348</v>
      </c>
    </row>
    <row r="12" spans="1:1" x14ac:dyDescent="0.15">
      <c r="A12" s="425"/>
    </row>
    <row r="13" spans="1:1" x14ac:dyDescent="0.15">
      <c r="A13" s="424" t="s">
        <v>349</v>
      </c>
    </row>
    <row r="14" spans="1:1" x14ac:dyDescent="0.15">
      <c r="A14" s="425"/>
    </row>
    <row r="15" spans="1:1" x14ac:dyDescent="0.15">
      <c r="A15" s="424" t="s">
        <v>350</v>
      </c>
    </row>
    <row r="16" spans="1:1" x14ac:dyDescent="0.15">
      <c r="A16" s="425"/>
    </row>
    <row r="18" spans="1:1" x14ac:dyDescent="0.15">
      <c r="A18" s="423" t="s">
        <v>351</v>
      </c>
    </row>
    <row r="19" spans="1:1" ht="27" x14ac:dyDescent="0.15">
      <c r="A19" s="424" t="s">
        <v>352</v>
      </c>
    </row>
    <row r="20" spans="1:1" x14ac:dyDescent="0.15">
      <c r="A20" s="425"/>
    </row>
    <row r="21" spans="1:1" x14ac:dyDescent="0.15">
      <c r="A21" s="424" t="s">
        <v>353</v>
      </c>
    </row>
    <row r="22" spans="1:1" x14ac:dyDescent="0.15">
      <c r="A22" s="425"/>
    </row>
    <row r="23" spans="1:1" ht="27" x14ac:dyDescent="0.15">
      <c r="A23" s="424" t="s">
        <v>354</v>
      </c>
    </row>
    <row r="24" spans="1:1" x14ac:dyDescent="0.15">
      <c r="A24" s="425"/>
    </row>
    <row r="26" spans="1:1" x14ac:dyDescent="0.15">
      <c r="A26" s="423" t="s">
        <v>355</v>
      </c>
    </row>
    <row r="27" spans="1:1" x14ac:dyDescent="0.15">
      <c r="A27" s="424" t="s">
        <v>356</v>
      </c>
    </row>
    <row r="28" spans="1:1" x14ac:dyDescent="0.15">
      <c r="A28" s="425"/>
    </row>
    <row r="29" spans="1:1" x14ac:dyDescent="0.15">
      <c r="A29" s="424" t="s">
        <v>357</v>
      </c>
    </row>
    <row r="30" spans="1:1" x14ac:dyDescent="0.15">
      <c r="A30" s="425"/>
    </row>
    <row r="31" spans="1:1" x14ac:dyDescent="0.15">
      <c r="A31" s="424" t="s">
        <v>358</v>
      </c>
    </row>
    <row r="32" spans="1:1" x14ac:dyDescent="0.15">
      <c r="A32" s="425"/>
    </row>
    <row r="33" spans="1:1" x14ac:dyDescent="0.15">
      <c r="A33" s="424" t="s">
        <v>359</v>
      </c>
    </row>
    <row r="34" spans="1:1" x14ac:dyDescent="0.15">
      <c r="A34" s="425"/>
    </row>
    <row r="35" spans="1:1" x14ac:dyDescent="0.15">
      <c r="A35" s="424" t="s">
        <v>360</v>
      </c>
    </row>
    <row r="36" spans="1:1" x14ac:dyDescent="0.15">
      <c r="A36" s="425"/>
    </row>
    <row r="38" spans="1:1" x14ac:dyDescent="0.15">
      <c r="A38" s="423" t="s">
        <v>361</v>
      </c>
    </row>
    <row r="39" spans="1:1" ht="27" x14ac:dyDescent="0.15">
      <c r="A39" s="424" t="s">
        <v>362</v>
      </c>
    </row>
    <row r="40" spans="1:1" x14ac:dyDescent="0.15">
      <c r="A40" s="425"/>
    </row>
    <row r="41" spans="1:1" x14ac:dyDescent="0.15">
      <c r="A41" s="424" t="s">
        <v>363</v>
      </c>
    </row>
    <row r="42" spans="1:1" x14ac:dyDescent="0.15">
      <c r="A42" s="425"/>
    </row>
    <row r="43" spans="1:1" x14ac:dyDescent="0.15">
      <c r="A43" s="424" t="s">
        <v>364</v>
      </c>
    </row>
    <row r="44" spans="1:1" x14ac:dyDescent="0.15">
      <c r="A44" s="425"/>
    </row>
    <row r="46" spans="1:1" x14ac:dyDescent="0.15">
      <c r="A46" s="423" t="s">
        <v>365</v>
      </c>
    </row>
    <row r="47" spans="1:1" x14ac:dyDescent="0.15">
      <c r="A47" s="424" t="s">
        <v>366</v>
      </c>
    </row>
    <row r="48" spans="1:1" x14ac:dyDescent="0.15">
      <c r="A48" s="425"/>
    </row>
    <row r="49" spans="1:1" x14ac:dyDescent="0.15">
      <c r="A49" s="426" t="s">
        <v>334</v>
      </c>
    </row>
    <row r="50" spans="1:1" x14ac:dyDescent="0.15">
      <c r="A50" s="426" t="s">
        <v>335</v>
      </c>
    </row>
    <row r="51" spans="1:1" x14ac:dyDescent="0.15">
      <c r="A51" s="424" t="s">
        <v>367</v>
      </c>
    </row>
    <row r="52" spans="1:1" x14ac:dyDescent="0.15">
      <c r="A52" s="425"/>
    </row>
    <row r="53" spans="1:1" ht="27" x14ac:dyDescent="0.15">
      <c r="A53" s="424" t="s">
        <v>368</v>
      </c>
    </row>
    <row r="54" spans="1:1" x14ac:dyDescent="0.15">
      <c r="A54" s="425"/>
    </row>
    <row r="55" spans="1:1" ht="27" x14ac:dyDescent="0.15">
      <c r="A55" s="424" t="s">
        <v>401</v>
      </c>
    </row>
    <row r="56" spans="1:1" x14ac:dyDescent="0.15">
      <c r="A56" s="425"/>
    </row>
    <row r="57" spans="1:1" x14ac:dyDescent="0.15">
      <c r="A57" s="424" t="s">
        <v>369</v>
      </c>
    </row>
    <row r="58" spans="1:1" x14ac:dyDescent="0.15">
      <c r="A58" s="425"/>
    </row>
    <row r="59" spans="1:1" x14ac:dyDescent="0.15">
      <c r="A59" s="424" t="s">
        <v>370</v>
      </c>
    </row>
    <row r="60" spans="1:1" x14ac:dyDescent="0.15">
      <c r="A60" s="425"/>
    </row>
    <row r="61" spans="1:1" x14ac:dyDescent="0.15">
      <c r="A61" s="424" t="s">
        <v>371</v>
      </c>
    </row>
    <row r="62" spans="1:1" x14ac:dyDescent="0.15">
      <c r="A62" s="425"/>
    </row>
    <row r="63" spans="1:1" x14ac:dyDescent="0.15">
      <c r="A63" s="424" t="s">
        <v>372</v>
      </c>
    </row>
    <row r="64" spans="1:1" x14ac:dyDescent="0.15">
      <c r="A64" s="425"/>
    </row>
    <row r="65" spans="1:1" ht="40.5" x14ac:dyDescent="0.15">
      <c r="A65" s="424" t="s">
        <v>402</v>
      </c>
    </row>
    <row r="66" spans="1:1" x14ac:dyDescent="0.15">
      <c r="A66" s="425"/>
    </row>
    <row r="67" spans="1:1" x14ac:dyDescent="0.15">
      <c r="A67" s="424" t="s">
        <v>373</v>
      </c>
    </row>
    <row r="68" spans="1:1" x14ac:dyDescent="0.15">
      <c r="A68" s="425"/>
    </row>
    <row r="69" spans="1:1" ht="27" x14ac:dyDescent="0.15">
      <c r="A69" s="424" t="s">
        <v>374</v>
      </c>
    </row>
    <row r="70" spans="1:1" x14ac:dyDescent="0.15">
      <c r="A70" s="425"/>
    </row>
    <row r="71" spans="1:1" x14ac:dyDescent="0.15">
      <c r="A71" s="427" t="s">
        <v>403</v>
      </c>
    </row>
    <row r="72" spans="1:1" x14ac:dyDescent="0.15">
      <c r="A72" s="427" t="s">
        <v>404</v>
      </c>
    </row>
    <row r="73" spans="1:1" x14ac:dyDescent="0.15">
      <c r="A73" s="427" t="s">
        <v>405</v>
      </c>
    </row>
    <row r="74" spans="1:1" x14ac:dyDescent="0.15">
      <c r="A74" s="427" t="s">
        <v>406</v>
      </c>
    </row>
    <row r="75" spans="1:1" x14ac:dyDescent="0.15">
      <c r="A75" s="427" t="s">
        <v>407</v>
      </c>
    </row>
    <row r="76" spans="1:1" x14ac:dyDescent="0.15">
      <c r="A76" s="427" t="s">
        <v>408</v>
      </c>
    </row>
    <row r="77" spans="1:1" x14ac:dyDescent="0.15">
      <c r="A77" s="427" t="s">
        <v>409</v>
      </c>
    </row>
    <row r="78" spans="1:1" x14ac:dyDescent="0.15">
      <c r="A78" s="427" t="s">
        <v>410</v>
      </c>
    </row>
    <row r="79" spans="1:1" x14ac:dyDescent="0.15">
      <c r="A79" s="427" t="s">
        <v>411</v>
      </c>
    </row>
    <row r="80" spans="1:1" x14ac:dyDescent="0.15">
      <c r="A80" s="427" t="s">
        <v>412</v>
      </c>
    </row>
    <row r="81" spans="1:1" x14ac:dyDescent="0.15">
      <c r="A81" s="424" t="s">
        <v>375</v>
      </c>
    </row>
    <row r="82" spans="1:1" x14ac:dyDescent="0.15">
      <c r="A82" s="425"/>
    </row>
    <row r="83" spans="1:1" x14ac:dyDescent="0.15">
      <c r="A83" s="424" t="s">
        <v>376</v>
      </c>
    </row>
    <row r="84" spans="1:1" x14ac:dyDescent="0.15">
      <c r="A84" s="425"/>
    </row>
    <row r="85" spans="1:1" ht="27" x14ac:dyDescent="0.15">
      <c r="A85" s="424" t="s">
        <v>413</v>
      </c>
    </row>
    <row r="86" spans="1:1" x14ac:dyDescent="0.15">
      <c r="A86" s="425"/>
    </row>
    <row r="87" spans="1:1" ht="27" x14ac:dyDescent="0.15">
      <c r="A87" s="424" t="s">
        <v>414</v>
      </c>
    </row>
    <row r="88" spans="1:1" x14ac:dyDescent="0.15">
      <c r="A88" s="425"/>
    </row>
    <row r="89" spans="1:1" ht="27" x14ac:dyDescent="0.15">
      <c r="A89" s="424" t="s">
        <v>415</v>
      </c>
    </row>
    <row r="90" spans="1:1" x14ac:dyDescent="0.15">
      <c r="A90" s="425"/>
    </row>
    <row r="91" spans="1:1" ht="54" x14ac:dyDescent="0.15">
      <c r="A91" s="424" t="s">
        <v>416</v>
      </c>
    </row>
    <row r="92" spans="1:1" x14ac:dyDescent="0.15">
      <c r="A92" s="425"/>
    </row>
    <row r="93" spans="1:1" ht="40.5" x14ac:dyDescent="0.15">
      <c r="A93" s="424" t="s">
        <v>417</v>
      </c>
    </row>
    <row r="94" spans="1:1" x14ac:dyDescent="0.15">
      <c r="A94" s="425"/>
    </row>
    <row r="95" spans="1:1" x14ac:dyDescent="0.15">
      <c r="A95" s="424" t="s">
        <v>377</v>
      </c>
    </row>
    <row r="96" spans="1:1" x14ac:dyDescent="0.15">
      <c r="A96" s="425"/>
    </row>
    <row r="97" spans="1:1" x14ac:dyDescent="0.15">
      <c r="A97" s="424" t="s">
        <v>378</v>
      </c>
    </row>
    <row r="98" spans="1:1" x14ac:dyDescent="0.15">
      <c r="A98" s="425"/>
    </row>
    <row r="99" spans="1:1" x14ac:dyDescent="0.15">
      <c r="A99" s="424" t="s">
        <v>379</v>
      </c>
    </row>
    <row r="100" spans="1:1" x14ac:dyDescent="0.15">
      <c r="A100" s="425"/>
    </row>
    <row r="101" spans="1:1" ht="27" x14ac:dyDescent="0.15">
      <c r="A101" s="424" t="s">
        <v>418</v>
      </c>
    </row>
    <row r="102" spans="1:1" x14ac:dyDescent="0.15">
      <c r="A102" s="425"/>
    </row>
    <row r="103" spans="1:1" ht="27" x14ac:dyDescent="0.15">
      <c r="A103" s="424" t="s">
        <v>419</v>
      </c>
    </row>
    <row r="104" spans="1:1" x14ac:dyDescent="0.15">
      <c r="A104" s="425"/>
    </row>
    <row r="105" spans="1:1" ht="27" x14ac:dyDescent="0.15">
      <c r="A105" s="424" t="s">
        <v>420</v>
      </c>
    </row>
    <row r="106" spans="1:1" x14ac:dyDescent="0.15">
      <c r="A106" s="425"/>
    </row>
    <row r="107" spans="1:1" x14ac:dyDescent="0.15">
      <c r="A107" s="424" t="s">
        <v>380</v>
      </c>
    </row>
    <row r="108" spans="1:1" x14ac:dyDescent="0.15">
      <c r="A108" s="425"/>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純資産変動計算書</vt:lpstr>
      <vt:lpstr>資金収支計算書</vt:lpstr>
      <vt:lpstr>行政コスト及び純資産変動計算書</vt:lpstr>
      <vt:lpstr>注記</vt:lpstr>
      <vt:lpstr>行政コスト及び純資産変動計算書!Print_Area</vt:lpstr>
      <vt:lpstr>行政コスト計算書!Print_Area</vt:lpstr>
      <vt:lpstr>資金収支計算書!Print_Area</vt:lpstr>
      <vt:lpstr>純資産変動計算書!Print_Area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ous11515</dc:creator>
  <cp:lastModifiedBy>ous11515</cp:lastModifiedBy>
  <cp:lastPrinted>2019-05-10T09:26:06Z</cp:lastPrinted>
  <dcterms:created xsi:type="dcterms:W3CDTF">2019-05-10T09:25:23Z</dcterms:created>
  <dcterms:modified xsi:type="dcterms:W3CDTF">2019-05-10T09:26:25Z</dcterms:modified>
</cp:coreProperties>
</file>