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00本庁\1022財務部財政課\財政係\公会計\R05年度\01_財務書類作成支援（日本会計）\18_HP公表資料（R4年度分）\"/>
    </mc:Choice>
  </mc:AlternateContent>
  <bookViews>
    <workbookView xWindow="0" yWindow="0" windowWidth="23040" windowHeight="8460"/>
  </bookViews>
  <sheets>
    <sheet name="表紙" sheetId="2" r:id="rId1"/>
    <sheet name="有形固定資産の明細" sheetId="1" r:id="rId2"/>
  </sheets>
  <externalReferences>
    <externalReference r:id="rId3"/>
    <externalReference r:id="rId4"/>
  </externalReferences>
  <definedNames>
    <definedName name="AS2DocOpenMode" hidden="1">"AS2DocumentEdit"</definedName>
    <definedName name="CSV">#REF!</definedName>
    <definedName name="CSVDATA">#REF!</definedName>
    <definedName name="_xlnm.Print_Area" localSheetId="0">表紙!$A$1:$AC$41</definedName>
    <definedName name="_xlnm.Print_Titles" localSheetId="1">有形固定資産の明細!$1:$5</definedName>
    <definedName name="カテゴリ一覧">[1]カテゴリ!$M$6:$M$16</definedName>
    <definedName name="フォーム共通定義_「画面ＩＤ」入力セルの位置_行">#REF!</definedName>
    <definedName name="フォーム共通定義_「画面ＩＤ」入力セルの位置_列">#REF!</definedName>
    <definedName name="リース資産">[2]固定資産!$D$8</definedName>
    <definedName name="画面イベント定義_「画面ＩＤ」入力セルの位置_行">#REF!</definedName>
    <definedName name="画面イベント定義_「画面ＩＤ」入力セルの位置_列">#REF!</definedName>
    <definedName name="固定資産６B">[2]固定資産!$C$27</definedName>
    <definedName name="論理データ型一覧">[1]論理データ型!$A$3:$A$41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E22" i="1" s="1"/>
  <c r="H22" i="1" s="1"/>
  <c r="C19" i="1"/>
  <c r="C18" i="1"/>
  <c r="C15" i="1"/>
  <c r="E15" i="1" s="1"/>
  <c r="H15" i="1" s="1"/>
  <c r="C14" i="1"/>
  <c r="E14" i="1" s="1"/>
  <c r="H14" i="1" s="1"/>
  <c r="C10" i="1"/>
  <c r="E10" i="1" s="1"/>
  <c r="H10" i="1" s="1"/>
  <c r="C9" i="1"/>
  <c r="E9" i="1" s="1"/>
  <c r="H9" i="1" s="1"/>
  <c r="D7" i="1"/>
  <c r="D21" i="1"/>
  <c r="E21" i="1" s="1"/>
  <c r="H21" i="1" s="1"/>
  <c r="E20" i="1"/>
  <c r="E19" i="1"/>
  <c r="H19" i="1" s="1"/>
  <c r="C17" i="1"/>
  <c r="E17" i="1" s="1"/>
  <c r="G16" i="1"/>
  <c r="F16" i="1"/>
  <c r="D16" i="1"/>
  <c r="E13" i="1"/>
  <c r="E12" i="1"/>
  <c r="E11" i="1"/>
  <c r="E8" i="1"/>
  <c r="E7" i="1"/>
  <c r="H20" i="1"/>
  <c r="B16" i="1"/>
  <c r="H13" i="1"/>
  <c r="H12" i="1"/>
  <c r="H11" i="1"/>
  <c r="H8" i="1"/>
  <c r="H7" i="1"/>
  <c r="G6" i="1"/>
  <c r="G23" i="1" s="1"/>
  <c r="F6" i="1"/>
  <c r="D6" i="1"/>
  <c r="D23" i="1" s="1"/>
  <c r="B6" i="1"/>
  <c r="C16" i="1" l="1"/>
  <c r="E18" i="1"/>
  <c r="H18" i="1" s="1"/>
  <c r="F23" i="1"/>
  <c r="H17" i="1"/>
  <c r="B23" i="1"/>
  <c r="H6" i="1"/>
  <c r="C6" i="1"/>
  <c r="C23" i="1" s="1"/>
  <c r="E6" i="1"/>
  <c r="E16" i="1" l="1"/>
  <c r="H16" i="1"/>
  <c r="H23" i="1" s="1"/>
  <c r="E23" i="1"/>
</calcChain>
</file>

<file path=xl/sharedStrings.xml><?xml version="1.0" encoding="utf-8"?>
<sst xmlns="http://schemas.openxmlformats.org/spreadsheetml/2006/main" count="34" uniqueCount="29">
  <si>
    <t>有形固定資産の明細</t>
  </si>
  <si>
    <t>自治体名：奥州市</t>
  </si>
  <si>
    <t>会計：連結会計</t>
  </si>
  <si>
    <t>（単位：円）</t>
  </si>
  <si>
    <t>区分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</si>
  <si>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</si>
  <si>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</si>
  <si>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</si>
  <si>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</si>
  <si>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</si>
  <si>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本年度償却額_x000D_
(F)</t>
  </si>
  <si>
    <t>差引本年度末残高_x000D_
(D)-(E)_x000D_
(G)</t>
  </si>
  <si>
    <t>事業用資産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</si>
  <si>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</si>
  <si>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</si>
  <si>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</si>
  <si>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</si>
  <si>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</si>
  <si>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</si>
  <si>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</si>
  <si>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</t>
  </si>
  <si>
    <t>　建設仮勘定</t>
  </si>
  <si>
    <t>インフラ資産</t>
  </si>
  <si>
    <t>物品</t>
  </si>
  <si>
    <t>合計</t>
  </si>
  <si>
    <t>年度：令和4年度</t>
    <phoneticPr fontId="6"/>
  </si>
  <si>
    <t>附属明細書</t>
  </si>
  <si>
    <t>岩手県　奥州市</t>
    <rPh sb="0" eb="3">
      <t>イワテケン</t>
    </rPh>
    <rPh sb="4" eb="6">
      <t>オウシュウ</t>
    </rPh>
    <rPh sb="6" eb="7">
      <t>シ</t>
    </rPh>
    <phoneticPr fontId="11"/>
  </si>
  <si>
    <t>令和4年度</t>
    <rPh sb="0" eb="2">
      <t>レイワ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</si>
</sst>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1">
    <xf numFmtId="0" fontId="0" fillId="0" borderId="0" xfId="0"/>
    <xf numFmtId="3" fontId="2" fillId="0" borderId="0" xfId="0" applyNumberFormat="1" applyFont="1"/>
    <xf numFmtId="3" fontId="4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right"/>
    </xf>
    <xf numFmtId="3" fontId="4" fillId="0" borderId="1" xfId="0" applyNumberFormat="1" applyFont="1" applyBorder="1" applyAlignment="1">
      <alignment horizontal="left" vertical="center"/>
    </xf>
    <xf numFmtId="3" fontId="4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7" fillId="0" borderId="0" xfId="1" applyFont="1" applyBorder="1">
      <alignment vertical="center"/>
    </xf>
    <xf numFmtId="0" fontId="2" fillId="0" borderId="0" xfId="1" applyFont="1" applyFill="1">
      <alignment vertical="center"/>
    </xf>
    <xf numFmtId="0" fontId="8" fillId="0" borderId="0" xfId="1" applyFont="1" applyBorder="1" applyAlignment="1">
      <alignment horizontal="centerContinuous" vertical="center"/>
    </xf>
    <xf numFmtId="0" fontId="9" fillId="0" borderId="0" xfId="1" applyFont="1" applyBorder="1" applyAlignment="1">
      <alignment horizontal="centerContinuous" vertical="center"/>
    </xf>
    <xf numFmtId="0" fontId="10" fillId="3" borderId="0" xfId="1" applyFont="1" applyFill="1" applyBorder="1" applyAlignment="1">
      <alignment horizontal="centerContinuous" vertical="center"/>
    </xf>
    <xf numFmtId="0" fontId="12" fillId="3" borderId="0" xfId="1" applyFont="1" applyFill="1" applyBorder="1" applyAlignment="1">
      <alignment horizontal="centerContinuous" vertical="center"/>
    </xf>
    <xf numFmtId="0" fontId="2" fillId="3" borderId="0" xfId="1" applyFont="1" applyFill="1" applyBorder="1">
      <alignment vertical="center"/>
    </xf>
    <xf numFmtId="0" fontId="2" fillId="3" borderId="0" xfId="1" applyFont="1" applyFill="1">
      <alignment vertical="center"/>
    </xf>
    <xf numFmtId="0" fontId="10" fillId="0" borderId="0" xfId="1" applyFont="1" applyBorder="1" applyAlignment="1">
      <alignment horizontal="centerContinuous" vertical="center"/>
    </xf>
    <xf numFmtId="0" fontId="12" fillId="0" borderId="0" xfId="1" applyFont="1" applyBorder="1" applyAlignment="1">
      <alignment horizontal="centerContinuous" vertical="center"/>
    </xf>
    <xf numFmtId="3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12305;H28_&#26399;&#26411;&#27531;&#39640;&#35519;&#26619;(20180313)_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固定資産"/>
      <sheetName val="投資出資金"/>
      <sheetName val="投資及び出資金old"/>
      <sheetName val="収入未済"/>
      <sheetName val="貸付金"/>
      <sheetName val="基金"/>
      <sheetName val="現金預金"/>
      <sheetName val="地方債"/>
      <sheetName val="未払金"/>
      <sheetName val="引当金"/>
      <sheetName val="仕訳帳(手入力)"/>
      <sheetName val="仕訳帳(自動)"/>
      <sheetName val="仕訳取込履歴"/>
      <sheetName val="BS残高"/>
      <sheetName val="増減の明細"/>
      <sheetName val="基金の明細"/>
      <sheetName val="貸付金の明細"/>
      <sheetName val="未収金及び長期延滞債権"/>
      <sheetName val="地方債（借入先別）"/>
      <sheetName val="地方債（利率別など）"/>
      <sheetName val="引当金明細表"/>
      <sheetName val="資金明細"/>
      <sheetName val="仕訳帳"/>
      <sheetName val="仕訳帳CSV"/>
      <sheetName val="取込シート"/>
      <sheetName val="使用勘定科目一覧"/>
      <sheetName val="イメージ"/>
      <sheetName val="考え方サマリ"/>
      <sheetName val="７非資金仕訳"/>
      <sheetName val="非資金仕訳一覧"/>
      <sheetName val="４資産負債内訳簿"/>
      <sheetName val="補足_サンプルの設定内容"/>
      <sheetName val="参考_勘定科目コードマス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showGridLines="0" tabSelected="1" view="pageBreakPreview" zoomScale="85" zoomScaleNormal="55" zoomScaleSheetLayoutView="85" workbookViewId="0">
      <selection activeCell="A21" sqref="A21"/>
    </sheetView>
  </sheetViews>
  <sheetFormatPr defaultColWidth="3.09765625" defaultRowHeight="13.2" x14ac:dyDescent="0.45"/>
  <cols>
    <col min="1" max="16384" width="3.09765625" style="9"/>
  </cols>
  <sheetData>
    <row r="1" spans="1:35" x14ac:dyDescent="0.4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5" x14ac:dyDescent="0.4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5" x14ac:dyDescent="0.4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5" x14ac:dyDescent="0.4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5" x14ac:dyDescent="0.4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5" x14ac:dyDescent="0.4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5" ht="14.7" customHeight="1" x14ac:dyDescent="0.45">
      <c r="A7" s="8"/>
      <c r="B7" s="8"/>
      <c r="C7" s="8"/>
      <c r="D7" s="8"/>
      <c r="E7" s="8"/>
      <c r="F7" s="10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5" x14ac:dyDescent="0.4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</row>
    <row r="9" spans="1:35" x14ac:dyDescent="0.4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I9" s="11"/>
    </row>
    <row r="10" spans="1:35" ht="41.4" x14ac:dyDescent="0.45">
      <c r="A10" s="12" t="s">
        <v>26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8"/>
    </row>
    <row r="11" spans="1:35" x14ac:dyDescent="0.4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</row>
    <row r="12" spans="1:35" x14ac:dyDescent="0.4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</row>
    <row r="13" spans="1:35" x14ac:dyDescent="0.4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</row>
    <row r="14" spans="1:35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</row>
    <row r="15" spans="1:35" x14ac:dyDescent="0.4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</row>
    <row r="16" spans="1:35" x14ac:dyDescent="0.4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</row>
    <row r="17" spans="1:30" x14ac:dyDescent="0.4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</row>
    <row r="18" spans="1:30" x14ac:dyDescent="0.4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</row>
    <row r="19" spans="1:30" s="17" customFormat="1" ht="25.8" x14ac:dyDescent="0.45">
      <c r="A19" s="14" t="s">
        <v>27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6"/>
    </row>
    <row r="20" spans="1:30" ht="25.8" x14ac:dyDescent="0.45">
      <c r="A20" s="18" t="s">
        <v>28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8"/>
    </row>
    <row r="21" spans="1:30" x14ac:dyDescent="0.4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</row>
    <row r="22" spans="1:30" ht="10.95" customHeight="1" x14ac:dyDescent="0.4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8"/>
    </row>
    <row r="23" spans="1:30" x14ac:dyDescent="0.4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</row>
    <row r="24" spans="1:30" x14ac:dyDescent="0.4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</row>
    <row r="25" spans="1:30" x14ac:dyDescent="0.4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</row>
    <row r="26" spans="1:30" x14ac:dyDescent="0.4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  <row r="27" spans="1:30" x14ac:dyDescent="0.4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x14ac:dyDescent="0.4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</row>
    <row r="29" spans="1:30" x14ac:dyDescent="0.4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</row>
    <row r="30" spans="1:30" x14ac:dyDescent="0.4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</row>
    <row r="31" spans="1:30" x14ac:dyDescent="0.4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 x14ac:dyDescent="0.4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x14ac:dyDescent="0.4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</row>
    <row r="34" spans="1:30" x14ac:dyDescent="0.4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</row>
    <row r="35" spans="1:30" x14ac:dyDescent="0.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1:30" x14ac:dyDescent="0.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</row>
    <row r="38" spans="1:30" x14ac:dyDescent="0.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</row>
    <row r="39" spans="1:30" x14ac:dyDescent="0.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</row>
    <row r="40" spans="1:30" x14ac:dyDescent="0.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</row>
    <row r="41" spans="1:30" x14ac:dyDescent="0.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</row>
  </sheetData>
  <phoneticPr fontId="6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activeCell="J22" sqref="J22"/>
    </sheetView>
  </sheetViews>
  <sheetFormatPr defaultColWidth="8.8984375" defaultRowHeight="10.8" x14ac:dyDescent="0.15"/>
  <cols>
    <col min="1" max="1" width="30.8984375" style="6" customWidth="1"/>
    <col min="2" max="8" width="15.8984375" style="6" customWidth="1"/>
    <col min="9" max="9" width="11.3984375" style="6" bestFit="1" customWidth="1"/>
    <col min="10" max="10" width="10.5" style="6" bestFit="1" customWidth="1"/>
    <col min="11" max="16384" width="8.8984375" style="6"/>
  </cols>
  <sheetData>
    <row r="1" spans="1:8" ht="21" x14ac:dyDescent="0.15">
      <c r="A1" s="20" t="s">
        <v>0</v>
      </c>
      <c r="B1" s="20"/>
      <c r="C1" s="20"/>
      <c r="D1" s="20"/>
      <c r="E1" s="20"/>
      <c r="F1" s="20"/>
      <c r="G1" s="20"/>
      <c r="H1" s="20"/>
    </row>
    <row r="2" spans="1:8" ht="13.2" x14ac:dyDescent="0.2">
      <c r="A2" s="1" t="s">
        <v>1</v>
      </c>
      <c r="B2" s="1"/>
      <c r="C2" s="1"/>
      <c r="D2" s="1"/>
      <c r="E2" s="1"/>
      <c r="F2" s="1"/>
      <c r="G2" s="1"/>
      <c r="H2" s="4" t="s">
        <v>25</v>
      </c>
    </row>
    <row r="3" spans="1:8" ht="13.2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ht="13.2" x14ac:dyDescent="0.2">
      <c r="A4" s="1"/>
      <c r="B4" s="1"/>
      <c r="C4" s="1"/>
      <c r="D4" s="1"/>
      <c r="E4" s="1"/>
      <c r="F4" s="1"/>
      <c r="G4" s="1"/>
      <c r="H4" s="4" t="s">
        <v>3</v>
      </c>
    </row>
    <row r="5" spans="1:8" ht="32.4" x14ac:dyDescent="0.15">
      <c r="A5" s="7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</row>
    <row r="6" spans="1:8" x14ac:dyDescent="0.15">
      <c r="A6" s="5" t="s">
        <v>12</v>
      </c>
      <c r="B6" s="2">
        <f t="shared" ref="B6:H6" si="0">SUM(B7:B15)</f>
        <v>230391432837</v>
      </c>
      <c r="C6" s="2">
        <f t="shared" si="0"/>
        <v>2999391343</v>
      </c>
      <c r="D6" s="2">
        <f t="shared" si="0"/>
        <v>840126921</v>
      </c>
      <c r="E6" s="2">
        <f t="shared" si="0"/>
        <v>232550697259</v>
      </c>
      <c r="F6" s="2">
        <f t="shared" si="0"/>
        <v>119813571176</v>
      </c>
      <c r="G6" s="2">
        <f t="shared" si="0"/>
        <v>2891101884</v>
      </c>
      <c r="H6" s="2">
        <f t="shared" si="0"/>
        <v>112737126083</v>
      </c>
    </row>
    <row r="7" spans="1:8" x14ac:dyDescent="0.15">
      <c r="A7" s="5" t="s">
        <v>13</v>
      </c>
      <c r="B7" s="2">
        <v>40250772174</v>
      </c>
      <c r="C7" s="2">
        <v>166413509</v>
      </c>
      <c r="D7" s="2">
        <f>313225706+3711814+5090915</f>
        <v>322028435</v>
      </c>
      <c r="E7" s="2">
        <f t="shared" ref="E7:E15" si="1">+B7+C7-D7</f>
        <v>40095157248</v>
      </c>
      <c r="F7" s="2">
        <v>0</v>
      </c>
      <c r="G7" s="2">
        <v>0</v>
      </c>
      <c r="H7" s="2">
        <f>+E7-F7</f>
        <v>40095157248</v>
      </c>
    </row>
    <row r="8" spans="1:8" x14ac:dyDescent="0.15">
      <c r="A8" s="5" t="s">
        <v>14</v>
      </c>
      <c r="B8" s="2">
        <v>11378459700</v>
      </c>
      <c r="C8" s="2">
        <v>221210</v>
      </c>
      <c r="D8" s="2">
        <v>0</v>
      </c>
      <c r="E8" s="2">
        <f t="shared" si="1"/>
        <v>11378680910</v>
      </c>
      <c r="F8" s="2">
        <v>0</v>
      </c>
      <c r="G8" s="2">
        <v>0</v>
      </c>
      <c r="H8" s="2">
        <f t="shared" ref="H8:H22" si="2">+E8-F8</f>
        <v>11378680910</v>
      </c>
    </row>
    <row r="9" spans="1:8" x14ac:dyDescent="0.15">
      <c r="A9" s="5" t="s">
        <v>15</v>
      </c>
      <c r="B9" s="2">
        <v>159198977020</v>
      </c>
      <c r="C9" s="2">
        <f>477058538+15277000+474221528</f>
        <v>966557066</v>
      </c>
      <c r="D9" s="2">
        <v>48250000</v>
      </c>
      <c r="E9" s="2">
        <f t="shared" si="1"/>
        <v>160117284086</v>
      </c>
      <c r="F9" s="2">
        <v>106388537805</v>
      </c>
      <c r="G9" s="2">
        <v>2488941940</v>
      </c>
      <c r="H9" s="2">
        <f t="shared" si="2"/>
        <v>53728746281</v>
      </c>
    </row>
    <row r="10" spans="1:8" x14ac:dyDescent="0.15">
      <c r="A10" s="5" t="s">
        <v>16</v>
      </c>
      <c r="B10" s="2">
        <v>19390318329</v>
      </c>
      <c r="C10" s="2">
        <f>135840100+7980911</f>
        <v>143821011</v>
      </c>
      <c r="D10" s="2">
        <v>0</v>
      </c>
      <c r="E10" s="2">
        <f t="shared" si="1"/>
        <v>19534139340</v>
      </c>
      <c r="F10" s="2">
        <v>13425033371</v>
      </c>
      <c r="G10" s="2">
        <v>402159944</v>
      </c>
      <c r="H10" s="2">
        <f t="shared" si="2"/>
        <v>6109105969</v>
      </c>
    </row>
    <row r="11" spans="1:8" x14ac:dyDescent="0.15">
      <c r="A11" s="5" t="s">
        <v>17</v>
      </c>
      <c r="B11" s="2">
        <v>0</v>
      </c>
      <c r="C11" s="2">
        <v>0</v>
      </c>
      <c r="D11" s="2">
        <v>0</v>
      </c>
      <c r="E11" s="2">
        <f t="shared" si="1"/>
        <v>0</v>
      </c>
      <c r="F11" s="2">
        <v>0</v>
      </c>
      <c r="G11" s="2">
        <v>0</v>
      </c>
      <c r="H11" s="2">
        <f t="shared" si="2"/>
        <v>0</v>
      </c>
    </row>
    <row r="12" spans="1:8" x14ac:dyDescent="0.15">
      <c r="A12" s="5" t="s">
        <v>18</v>
      </c>
      <c r="B12" s="2">
        <v>0</v>
      </c>
      <c r="C12" s="2">
        <v>0</v>
      </c>
      <c r="D12" s="2">
        <v>0</v>
      </c>
      <c r="E12" s="2">
        <f t="shared" si="1"/>
        <v>0</v>
      </c>
      <c r="F12" s="2">
        <v>0</v>
      </c>
      <c r="G12" s="2">
        <v>0</v>
      </c>
      <c r="H12" s="2">
        <f t="shared" si="2"/>
        <v>0</v>
      </c>
    </row>
    <row r="13" spans="1:8" x14ac:dyDescent="0.15">
      <c r="A13" s="5" t="s">
        <v>19</v>
      </c>
      <c r="B13" s="2">
        <v>0</v>
      </c>
      <c r="C13" s="2">
        <v>0</v>
      </c>
      <c r="D13" s="2">
        <v>0</v>
      </c>
      <c r="E13" s="2">
        <f t="shared" si="1"/>
        <v>0</v>
      </c>
      <c r="F13" s="2">
        <v>0</v>
      </c>
      <c r="G13" s="2">
        <v>0</v>
      </c>
      <c r="H13" s="2">
        <f t="shared" si="2"/>
        <v>0</v>
      </c>
    </row>
    <row r="14" spans="1:8" x14ac:dyDescent="0.15">
      <c r="A14" s="5" t="s">
        <v>20</v>
      </c>
      <c r="B14" s="2">
        <v>0</v>
      </c>
      <c r="C14" s="2">
        <f>87665618+692553</f>
        <v>88358171</v>
      </c>
      <c r="D14" s="2">
        <v>0</v>
      </c>
      <c r="E14" s="2">
        <f t="shared" si="1"/>
        <v>88358171</v>
      </c>
      <c r="F14" s="2">
        <v>0</v>
      </c>
      <c r="G14" s="2">
        <v>0</v>
      </c>
      <c r="H14" s="2">
        <f t="shared" si="2"/>
        <v>88358171</v>
      </c>
    </row>
    <row r="15" spans="1:8" x14ac:dyDescent="0.15">
      <c r="A15" s="5" t="s">
        <v>21</v>
      </c>
      <c r="B15" s="2">
        <v>172905614</v>
      </c>
      <c r="C15" s="2">
        <f>1625437710+8582666</f>
        <v>1634020376</v>
      </c>
      <c r="D15" s="2">
        <v>469848486</v>
      </c>
      <c r="E15" s="2">
        <f t="shared" si="1"/>
        <v>1337077504</v>
      </c>
      <c r="F15" s="2">
        <v>0</v>
      </c>
      <c r="G15" s="2">
        <v>0</v>
      </c>
      <c r="H15" s="2">
        <f t="shared" si="2"/>
        <v>1337077504</v>
      </c>
    </row>
    <row r="16" spans="1:8" x14ac:dyDescent="0.15">
      <c r="A16" s="5" t="s">
        <v>22</v>
      </c>
      <c r="B16" s="2">
        <f t="shared" ref="B16:H16" si="3">SUM(B17:B21)</f>
        <v>566920899073</v>
      </c>
      <c r="C16" s="2">
        <f t="shared" si="3"/>
        <v>9536510026</v>
      </c>
      <c r="D16" s="2">
        <f t="shared" si="3"/>
        <v>9473276289</v>
      </c>
      <c r="E16" s="2">
        <f t="shared" si="3"/>
        <v>566984132810</v>
      </c>
      <c r="F16" s="2">
        <f t="shared" si="3"/>
        <v>281595817802</v>
      </c>
      <c r="G16" s="2">
        <f t="shared" si="3"/>
        <v>8393485551</v>
      </c>
      <c r="H16" s="2">
        <f t="shared" si="3"/>
        <v>285388315008</v>
      </c>
    </row>
    <row r="17" spans="1:8" x14ac:dyDescent="0.15">
      <c r="A17" s="5" t="s">
        <v>13</v>
      </c>
      <c r="B17" s="2">
        <v>16002736744</v>
      </c>
      <c r="C17" s="2">
        <f>2508915+658776</f>
        <v>3167691</v>
      </c>
      <c r="D17" s="2">
        <v>3164502</v>
      </c>
      <c r="E17" s="2">
        <f t="shared" ref="E17:E22" si="4">+B17+C17-D17</f>
        <v>16002739933</v>
      </c>
      <c r="F17" s="2">
        <v>0</v>
      </c>
      <c r="G17" s="2">
        <v>0</v>
      </c>
      <c r="H17" s="2">
        <f t="shared" si="2"/>
        <v>16002739933</v>
      </c>
    </row>
    <row r="18" spans="1:8" x14ac:dyDescent="0.15">
      <c r="A18" s="5" t="s">
        <v>15</v>
      </c>
      <c r="B18" s="2">
        <v>2889942763</v>
      </c>
      <c r="C18" s="2">
        <f>0+37172920+152479902</f>
        <v>189652822</v>
      </c>
      <c r="D18" s="2">
        <v>0</v>
      </c>
      <c r="E18" s="2">
        <f t="shared" si="4"/>
        <v>3079595585</v>
      </c>
      <c r="F18" s="2">
        <v>1368346332</v>
      </c>
      <c r="G18" s="2">
        <v>7553495</v>
      </c>
      <c r="H18" s="2">
        <f t="shared" si="2"/>
        <v>1711249253</v>
      </c>
    </row>
    <row r="19" spans="1:8" x14ac:dyDescent="0.15">
      <c r="A19" s="5" t="s">
        <v>16</v>
      </c>
      <c r="B19" s="2">
        <v>537153056429</v>
      </c>
      <c r="C19" s="2">
        <f>759120824+2582369432+5134606485</f>
        <v>8476096741</v>
      </c>
      <c r="D19" s="2">
        <v>0</v>
      </c>
      <c r="E19" s="2">
        <f t="shared" si="4"/>
        <v>545629153170</v>
      </c>
      <c r="F19" s="2">
        <v>280227471470</v>
      </c>
      <c r="G19" s="2">
        <v>8385932056</v>
      </c>
      <c r="H19" s="2">
        <f t="shared" si="2"/>
        <v>265401681700</v>
      </c>
    </row>
    <row r="20" spans="1:8" x14ac:dyDescent="0.15">
      <c r="A20" s="5" t="s">
        <v>20</v>
      </c>
      <c r="B20" s="2">
        <v>0</v>
      </c>
      <c r="C20" s="2">
        <v>0</v>
      </c>
      <c r="D20" s="2">
        <v>0</v>
      </c>
      <c r="E20" s="2">
        <f t="shared" si="4"/>
        <v>0</v>
      </c>
      <c r="F20" s="2">
        <v>0</v>
      </c>
      <c r="G20" s="2">
        <v>0</v>
      </c>
      <c r="H20" s="2">
        <f t="shared" si="2"/>
        <v>0</v>
      </c>
    </row>
    <row r="21" spans="1:8" x14ac:dyDescent="0.15">
      <c r="A21" s="5" t="s">
        <v>21</v>
      </c>
      <c r="B21" s="2">
        <v>10875163137</v>
      </c>
      <c r="C21" s="2">
        <v>867592772</v>
      </c>
      <c r="D21" s="2">
        <f>705385205+243339973+8521386609</f>
        <v>9470111787</v>
      </c>
      <c r="E21" s="2">
        <f t="shared" si="4"/>
        <v>2272644122</v>
      </c>
      <c r="F21" s="2">
        <v>0</v>
      </c>
      <c r="G21" s="2">
        <v>0</v>
      </c>
      <c r="H21" s="2">
        <f t="shared" si="2"/>
        <v>2272644122</v>
      </c>
    </row>
    <row r="22" spans="1:8" x14ac:dyDescent="0.15">
      <c r="A22" s="5" t="s">
        <v>23</v>
      </c>
      <c r="B22" s="2">
        <v>24726118519</v>
      </c>
      <c r="C22" s="2">
        <f>298345995+564403860+233762191</f>
        <v>1096512046</v>
      </c>
      <c r="D22" s="2">
        <v>0</v>
      </c>
      <c r="E22" s="2">
        <f t="shared" si="4"/>
        <v>25822630565</v>
      </c>
      <c r="F22" s="2">
        <v>18805424822</v>
      </c>
      <c r="G22" s="2">
        <v>208752178</v>
      </c>
      <c r="H22" s="2">
        <f t="shared" si="2"/>
        <v>7017205743</v>
      </c>
    </row>
    <row r="23" spans="1:8" x14ac:dyDescent="0.15">
      <c r="A23" s="5" t="s">
        <v>24</v>
      </c>
      <c r="B23" s="2">
        <f t="shared" ref="B23:H23" si="5">+B6+B16+B22</f>
        <v>822038450429</v>
      </c>
      <c r="C23" s="2">
        <f t="shared" si="5"/>
        <v>13632413415</v>
      </c>
      <c r="D23" s="2">
        <f t="shared" si="5"/>
        <v>10313403210</v>
      </c>
      <c r="E23" s="2">
        <f t="shared" si="5"/>
        <v>825357460634</v>
      </c>
      <c r="F23" s="2">
        <f t="shared" si="5"/>
        <v>420214813800</v>
      </c>
      <c r="G23" s="2">
        <f t="shared" si="5"/>
        <v>11493339613</v>
      </c>
      <c r="H23" s="2">
        <f t="shared" si="5"/>
        <v>405142646834</v>
      </c>
    </row>
  </sheetData>
  <mergeCells count="1">
    <mergeCell ref="A1:H1"/>
  </mergeCells>
  <phoneticPr fontId="6"/>
  <pageMargins left="0.3888888888888889" right="0.3888888888888889" top="0.3888888888888889" bottom="0.3888888888888889" header="0.19444444444444445" footer="0.19444444444444445"/>
  <pageSetup paperSize="9" fitToHeight="0" orientation="landscape"/>
  <headerFooter>
    <oddHeader>&amp;R&amp;9&amp;D</oddHeader>
    <oddFooter>&amp;C&amp;9&amp;P/&amp;N</oddFooter>
  </headerFooter>
  <ignoredErrors>
    <ignoredError sqref="B16" formulaRange="1"/>
    <ignoredError sqref="H16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有形固定資産の明細</vt:lpstr>
      <vt:lpstr>表紙!Print_Area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ous11483</cp:lastModifiedBy>
  <dcterms:modified xsi:type="dcterms:W3CDTF">2024-03-22T05:09:43Z</dcterms:modified>
</cp:coreProperties>
</file>